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tabRatio="802" activeTab="6"/>
  </bookViews>
  <sheets>
    <sheet name="Header Sheet" sheetId="1" r:id="rId1"/>
    <sheet name="470 Men" sheetId="2" r:id="rId2"/>
    <sheet name="470 Women" sheetId="3" r:id="rId3"/>
    <sheet name="Finn Trap" sheetId="4" r:id="rId4"/>
    <sheet name="Finn Wind-Leew" sheetId="5" r:id="rId5"/>
    <sheet name="Star" sheetId="6" r:id="rId6"/>
    <sheet name="Laser Radial" sheetId="7" r:id="rId7"/>
    <sheet name="Laser" sheetId="8" r:id="rId8"/>
    <sheet name="49er" sheetId="9" r:id="rId9"/>
    <sheet name="Match" sheetId="10" r:id="rId10"/>
    <sheet name="RSX Men Wind-Leew" sheetId="11" r:id="rId11"/>
    <sheet name="RSX Men Trap" sheetId="12" r:id="rId12"/>
    <sheet name="RSX Women Wind-Leew" sheetId="13" r:id="rId13"/>
    <sheet name="RSX Women Trap" sheetId="14" r:id="rId14"/>
    <sheet name="Speeds" sheetId="15" r:id="rId15"/>
    <sheet name="Data collection sheet 1" sheetId="16" r:id="rId16"/>
    <sheet name="Data collection sheet 2" sheetId="17" r:id="rId17"/>
  </sheets>
  <definedNames>
    <definedName name="_xlnm.Print_Area" localSheetId="1">'470 Men'!$B$1:$W$21</definedName>
    <definedName name="_xlnm.Print_Area" localSheetId="2">'470 Women'!$B$1:$W$21</definedName>
    <definedName name="_xlnm.Print_Area" localSheetId="8">'49er'!$B$1:$V$21</definedName>
    <definedName name="_xlnm.Print_Area" localSheetId="3">'Finn Trap'!$B$1:$W$21</definedName>
    <definedName name="_xlnm.Print_Area" localSheetId="4">'Finn Wind-Leew'!$B$1:$V$22</definedName>
    <definedName name="_xlnm.Print_Area" localSheetId="7">'Laser'!$B$1:$W$21</definedName>
    <definedName name="_xlnm.Print_Area" localSheetId="6">'Laser Radial'!$B$1:$W$21</definedName>
    <definedName name="_xlnm.Print_Area" localSheetId="9">'Match'!$B$1:$V$19</definedName>
    <definedName name="_xlnm.Print_Area" localSheetId="11">'RSX Men Trap'!$B$1:$W$22</definedName>
    <definedName name="_xlnm.Print_Area" localSheetId="10">'RSX Men Wind-Leew'!$B$1:$V$22</definedName>
    <definedName name="_xlnm.Print_Area" localSheetId="13">'RSX Women Trap'!$B$1:$W$22</definedName>
    <definedName name="_xlnm.Print_Area" localSheetId="12">'RSX Women Wind-Leew'!$B$1:$V$22</definedName>
    <definedName name="_xlnm.Print_Area" localSheetId="5">'Star'!$B$1:$V$21</definedName>
  </definedNames>
  <calcPr fullCalcOnLoad="1"/>
</workbook>
</file>

<file path=xl/sharedStrings.xml><?xml version="1.0" encoding="utf-8"?>
<sst xmlns="http://schemas.openxmlformats.org/spreadsheetml/2006/main" count="980" uniqueCount="101">
  <si>
    <t>SAILING COURSE TIMES</t>
  </si>
  <si>
    <t>Laser Radial</t>
  </si>
  <si>
    <t>Wind Range</t>
  </si>
  <si>
    <t>Upwind Speed</t>
  </si>
  <si>
    <t>Run Speed</t>
  </si>
  <si>
    <t>Reach Speed</t>
  </si>
  <si>
    <t xml:space="preserve"> </t>
  </si>
  <si>
    <t>Top leg time</t>
  </si>
  <si>
    <t>Top leg length</t>
  </si>
  <si>
    <t>Finish leg time</t>
  </si>
  <si>
    <t>Laser</t>
  </si>
  <si>
    <t>49er</t>
  </si>
  <si>
    <t>1lap</t>
  </si>
  <si>
    <t>2laps</t>
  </si>
  <si>
    <t>3laps</t>
  </si>
  <si>
    <t>49er SPEEDS</t>
  </si>
  <si>
    <t>5-8 Knots</t>
  </si>
  <si>
    <t>8-12 Knots</t>
  </si>
  <si>
    <t>12-15 Knots</t>
  </si>
  <si>
    <t>15+ Knots</t>
  </si>
  <si>
    <t>Upwind</t>
  </si>
  <si>
    <t>Downwind</t>
  </si>
  <si>
    <t>LASER RADIAL SPEEDS</t>
  </si>
  <si>
    <t>Reach</t>
  </si>
  <si>
    <t>LASER SPEEDS</t>
  </si>
  <si>
    <t>Mins/mile</t>
  </si>
  <si>
    <t>STAR SPEEDS</t>
  </si>
  <si>
    <t>FINN SPEEDS</t>
  </si>
  <si>
    <t>8 - 12 Knots</t>
  </si>
  <si>
    <t>5 - 8 Knots</t>
  </si>
  <si>
    <t>12 - 15 Knots</t>
  </si>
  <si>
    <t>15+  Knots</t>
  </si>
  <si>
    <t>Leg Length
Nautical Miles</t>
  </si>
  <si>
    <t>mins/mile</t>
  </si>
  <si>
    <t>Up Time (mins)</t>
  </si>
  <si>
    <t>Down Time (mins)</t>
  </si>
  <si>
    <t>Wind range</t>
  </si>
  <si>
    <t>Windward Leg
Nautical Miles</t>
  </si>
  <si>
    <t>Star</t>
  </si>
  <si>
    <t>Finn</t>
  </si>
  <si>
    <t>LADIES MATCH SPEEDS</t>
  </si>
  <si>
    <t>RSX MEN SPEEDS</t>
  </si>
  <si>
    <t>RSX WOMEN SPEEDS</t>
  </si>
  <si>
    <t>470 MEN SPEEDS</t>
  </si>
  <si>
    <t>470 WOMEN SPEEDS</t>
  </si>
  <si>
    <t>470 Women</t>
  </si>
  <si>
    <t>470 Men</t>
  </si>
  <si>
    <t>TRAPEZOID COURSE</t>
  </si>
  <si>
    <t>Target Time</t>
  </si>
  <si>
    <t>RS:X MEN</t>
  </si>
  <si>
    <t>RS:X Women</t>
  </si>
  <si>
    <t>O1 / I1</t>
  </si>
  <si>
    <t>O2 / I2</t>
  </si>
  <si>
    <t>O3 / I3</t>
  </si>
  <si>
    <t xml:space="preserve">WINDWARD / LEEWARD COURSE  </t>
  </si>
  <si>
    <t xml:space="preserve">Target Time </t>
  </si>
  <si>
    <t>Ladies Match Racing</t>
  </si>
  <si>
    <t>COURSE TIMINGS    Trapezoid course</t>
  </si>
  <si>
    <t>Class</t>
  </si>
  <si>
    <t>Date</t>
  </si>
  <si>
    <t>Race 1</t>
  </si>
  <si>
    <t>Race 2</t>
  </si>
  <si>
    <t>Race 3</t>
  </si>
  <si>
    <t>Mark 1</t>
  </si>
  <si>
    <t>Mark 2 / 4</t>
  </si>
  <si>
    <t>Mark 3 / 1</t>
  </si>
  <si>
    <t>Mark 2</t>
  </si>
  <si>
    <t xml:space="preserve">Mark 3 </t>
  </si>
  <si>
    <t>Finish</t>
  </si>
  <si>
    <t>Wind speed</t>
  </si>
  <si>
    <t>Distance  Reference point to mark 1</t>
  </si>
  <si>
    <t>Are all other distances approximately as Course diagram</t>
  </si>
  <si>
    <t>YES / NO</t>
  </si>
  <si>
    <t>Other comments</t>
  </si>
  <si>
    <t>COURSE TIMINGS    Windward/Leeward course</t>
  </si>
  <si>
    <t xml:space="preserve">          Elapsed Time</t>
  </si>
  <si>
    <t>Race 4</t>
  </si>
  <si>
    <t>Mark Windward</t>
  </si>
  <si>
    <t>Mark Leeward</t>
  </si>
  <si>
    <t>CLASSES</t>
  </si>
  <si>
    <t>470 Men and Women</t>
  </si>
  <si>
    <t>RS:X Men and Women</t>
  </si>
  <si>
    <t>Women’s Match Racing in Elliotts</t>
  </si>
  <si>
    <t>COURSE CONFIGURATIONS (standard Olympic courses)</t>
  </si>
  <si>
    <t>Windward / Leeward</t>
  </si>
  <si>
    <t>Trapezoid, (O1 is 1, 2, 3 gate, 2, 3, finish)</t>
  </si>
  <si>
    <t>DATA COLLECTION SHEETS</t>
  </si>
  <si>
    <t>Trapezoid</t>
  </si>
  <si>
    <t>These charts will be particularly helpful to Race Officers who are unused to running races for a particular class as can happen when medal races are required. Race Officers experienced in a particular class may find the charts of less help.</t>
  </si>
  <si>
    <t>The newest chart is the one for Women’s Match Racing which is difficult as target times and leg lengths are short and speeds can be inconsistent. We will continue to work on this chart.</t>
  </si>
  <si>
    <t>The difficulties of producing these charts is increased for classes such as RS:X and 49ers where the hull moves into more of a planing mode between 8 and 10 knots with the corresponding increase in speed.</t>
  </si>
  <si>
    <t>I would like to thank Peter Baldwin for his help in collecting data and producing the charts.</t>
  </si>
  <si>
    <t>Please contact me if you have queries, comments or any update information.</t>
  </si>
  <si>
    <t>David Campbell James</t>
  </si>
  <si>
    <t>Email    campbelljames@btinternet.com</t>
  </si>
  <si>
    <t>SPEED AND DISTANCE CHARTS FOR THE OLYMPIC CLASSES</t>
  </si>
  <si>
    <t xml:space="preserve">                    Elapsed Time</t>
  </si>
  <si>
    <t>minutes</t>
  </si>
  <si>
    <t>Target Limits</t>
  </si>
  <si>
    <r>
      <t xml:space="preserve">These charts have been developed to assist Race Officers in setting courses of the correct length to achieve target times as accurately as possible, </t>
    </r>
    <r>
      <rPr>
        <u val="single"/>
        <sz val="12"/>
        <rFont val="Arial"/>
        <family val="2"/>
      </rPr>
      <t>they are only a guide</t>
    </r>
    <r>
      <rPr>
        <sz val="12"/>
        <rFont val="Arial"/>
        <family val="2"/>
      </rPr>
      <t xml:space="preserve"> and do not take account of tide or difficult sea conditions. It is assumed that the standard Olympic courses are used and set up using the “reference point” system with the reach leg at two thirds of the windward leg length and the final reach of 0.15 nm.</t>
    </r>
  </si>
  <si>
    <t>Each chart has a highlighted time and distance to emphasise the target time + and - 5%, these will adjusted automatically if the target time is changed. Included in the pack are two data collection sheets which can be used to check or adjust speeds included in the charts. By going to the overall speeds page any amendment of speed, measured in minutes per mile, will automatically update the relevant speed chart. If you have good speed data on a particular chart please let me know so that we can update the master sheets.</t>
  </si>
</sst>
</file>

<file path=xl/styles.xml><?xml version="1.0" encoding="utf-8"?>
<styleSheet xmlns="http://schemas.openxmlformats.org/spreadsheetml/2006/main">
  <numFmts count="30">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dd/mm/yy"/>
    <numFmt numFmtId="182" formatCode="&quot;Yes&quot;;&quot;Yes&quot;;&quot;No&quot;"/>
    <numFmt numFmtId="183" formatCode="&quot;True&quot;;&quot;True&quot;;&quot;False&quot;"/>
    <numFmt numFmtId="184" formatCode="&quot;On&quot;;&quot;On&quot;;&quot;Off&quot;"/>
    <numFmt numFmtId="185" formatCode="[$€-2]\ #,##0.00_);[Red]\([$€-2]\ #,##0.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sz val="12"/>
      <name val="Arial"/>
      <family val="2"/>
    </font>
    <font>
      <sz val="14"/>
      <name val="Arial"/>
      <family val="2"/>
    </font>
    <font>
      <b/>
      <sz val="10"/>
      <name val="Arial"/>
      <family val="2"/>
    </font>
    <font>
      <u val="single"/>
      <sz val="10"/>
      <color indexed="12"/>
      <name val="Arial"/>
      <family val="0"/>
    </font>
    <font>
      <u val="single"/>
      <sz val="10"/>
      <color indexed="36"/>
      <name val="Arial"/>
      <family val="0"/>
    </font>
    <font>
      <b/>
      <sz val="12"/>
      <name val="Arial"/>
      <family val="0"/>
    </font>
    <font>
      <u val="single"/>
      <sz val="12"/>
      <name val="Arial"/>
      <family val="2"/>
    </font>
    <font>
      <u val="single"/>
      <sz val="12"/>
      <color indexed="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right style="medium"/>
      <top style="thin"/>
      <bottom style="medium"/>
    </border>
    <border>
      <left style="medium"/>
      <right>
        <color indexed="63"/>
      </right>
      <top style="thin">
        <color indexed="8"/>
      </top>
      <bottom style="thin">
        <color indexed="8"/>
      </bottom>
    </border>
    <border>
      <left style="thin"/>
      <right style="thin"/>
      <top style="thin"/>
      <bottom style="thin"/>
    </border>
    <border>
      <left style="thin"/>
      <right style="thin"/>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color indexed="8"/>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color indexed="63"/>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color indexed="63"/>
      </right>
      <top style="thin">
        <color indexed="8"/>
      </top>
      <bottom style="medium"/>
    </border>
    <border>
      <left>
        <color indexed="63"/>
      </left>
      <right style="thin">
        <color indexed="8"/>
      </right>
      <top style="thin">
        <color indexed="8"/>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color indexed="63"/>
      </left>
      <right>
        <color indexed="63"/>
      </right>
      <top style="thin">
        <color indexed="8"/>
      </top>
      <bottom style="thin"/>
    </border>
    <border>
      <left>
        <color indexed="63"/>
      </left>
      <right style="thin"/>
      <top style="thin">
        <color indexed="8"/>
      </top>
      <bottom style="thin"/>
    </border>
    <border>
      <left style="medium"/>
      <right>
        <color indexed="63"/>
      </right>
      <top style="medium"/>
      <bottom style="thin"/>
    </border>
    <border>
      <left>
        <color indexed="63"/>
      </left>
      <right style="thin"/>
      <top style="thin"/>
      <bottom style="thin">
        <color indexed="8"/>
      </bottom>
    </border>
    <border>
      <left style="thin"/>
      <right style="thin"/>
      <top style="thin"/>
      <bottom style="thin">
        <color indexed="8"/>
      </bottom>
    </border>
    <border>
      <left style="thin"/>
      <right style="thin"/>
      <top style="thin"/>
      <bottom>
        <color indexed="63"/>
      </bottom>
    </border>
    <border>
      <left style="thin"/>
      <right style="thin"/>
      <top>
        <color indexed="63"/>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color indexed="8"/>
      </bottom>
    </border>
    <border>
      <left style="medium">
        <color indexed="8"/>
      </left>
      <right>
        <color indexed="63"/>
      </right>
      <top style="medium">
        <color indexed="8"/>
      </top>
      <bottom>
        <color indexed="63"/>
      </bottom>
    </border>
    <border>
      <left style="medium"/>
      <right>
        <color indexed="63"/>
      </right>
      <top style="medium"/>
      <bottom>
        <color indexed="63"/>
      </bottom>
    </border>
    <border>
      <left style="medium"/>
      <right>
        <color indexed="63"/>
      </right>
      <top style="medium">
        <color indexed="8"/>
      </top>
      <bottom>
        <color indexed="63"/>
      </bottom>
    </border>
    <border>
      <left style="medium"/>
      <right>
        <color indexed="63"/>
      </right>
      <top style="thin"/>
      <bottom>
        <color indexed="63"/>
      </bottom>
    </border>
    <border>
      <left>
        <color indexed="63"/>
      </left>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24" fillId="0" borderId="0" applyNumberFormat="0" applyFill="0" applyBorder="0" applyAlignment="0" applyProtection="0"/>
    <xf numFmtId="0" fontId="7" fillId="4"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5" fillId="21" borderId="5" applyNumberFormat="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02">
    <xf numFmtId="0" fontId="0" fillId="0" borderId="0" xfId="0" applyAlignment="1">
      <alignment/>
    </xf>
    <xf numFmtId="0" fontId="19" fillId="0" borderId="0" xfId="57" applyFont="1">
      <alignment/>
      <protection/>
    </xf>
    <xf numFmtId="0" fontId="0" fillId="0" borderId="0" xfId="57">
      <alignment/>
      <protection/>
    </xf>
    <xf numFmtId="0" fontId="20" fillId="0" borderId="0" xfId="57" applyFont="1">
      <alignment/>
      <protection/>
    </xf>
    <xf numFmtId="0" fontId="21" fillId="0" borderId="0" xfId="57" applyFont="1">
      <alignment/>
      <protection/>
    </xf>
    <xf numFmtId="0" fontId="0" fillId="0" borderId="0" xfId="57" applyFill="1">
      <alignment/>
      <protection/>
    </xf>
    <xf numFmtId="0" fontId="0" fillId="0" borderId="0" xfId="57" applyAlignment="1">
      <alignment vertical="center"/>
      <protection/>
    </xf>
    <xf numFmtId="0" fontId="18" fillId="0" borderId="0" xfId="57" applyFont="1">
      <alignment/>
      <protection/>
    </xf>
    <xf numFmtId="0" fontId="22" fillId="0" borderId="10" xfId="57" applyFont="1" applyBorder="1" applyAlignment="1">
      <alignment vertical="center"/>
      <protection/>
    </xf>
    <xf numFmtId="0" fontId="22" fillId="0" borderId="11" xfId="57" applyFont="1" applyBorder="1" applyAlignment="1">
      <alignment vertical="center"/>
      <protection/>
    </xf>
    <xf numFmtId="0" fontId="22" fillId="0" borderId="12" xfId="57" applyFont="1" applyBorder="1" applyAlignment="1">
      <alignment horizontal="center" vertical="center" wrapText="1"/>
      <protection/>
    </xf>
    <xf numFmtId="180" fontId="0" fillId="22" borderId="11" xfId="57" applyNumberFormat="1" applyFill="1" applyBorder="1" applyAlignment="1">
      <alignment horizontal="center" vertical="center"/>
      <protection/>
    </xf>
    <xf numFmtId="180" fontId="0" fillId="22" borderId="13" xfId="57" applyNumberFormat="1" applyFill="1" applyBorder="1" applyAlignment="1">
      <alignment horizontal="center" vertical="center"/>
      <protection/>
    </xf>
    <xf numFmtId="180" fontId="0" fillId="22" borderId="10" xfId="57" applyNumberFormat="1" applyFill="1" applyBorder="1" applyAlignment="1">
      <alignment horizontal="center" vertical="center"/>
      <protection/>
    </xf>
    <xf numFmtId="0" fontId="0" fillId="0" borderId="0" xfId="57" applyFont="1">
      <alignment/>
      <protection/>
    </xf>
    <xf numFmtId="1" fontId="22" fillId="0" borderId="14" xfId="57" applyNumberFormat="1" applyFont="1" applyBorder="1" applyAlignment="1">
      <alignment vertical="center"/>
      <protection/>
    </xf>
    <xf numFmtId="180" fontId="0" fillId="0" borderId="0" xfId="57" applyNumberFormat="1" applyFill="1" applyBorder="1" applyAlignment="1">
      <alignment horizontal="right" vertical="center"/>
      <protection/>
    </xf>
    <xf numFmtId="180" fontId="0" fillId="0" borderId="0" xfId="57" applyNumberFormat="1" applyBorder="1" applyAlignment="1">
      <alignment horizontal="right" vertical="center"/>
      <protection/>
    </xf>
    <xf numFmtId="180" fontId="0" fillId="0" borderId="0" xfId="57" applyNumberFormat="1" applyFill="1" applyBorder="1" applyAlignment="1">
      <alignment horizontal="center" vertical="center"/>
      <protection/>
    </xf>
    <xf numFmtId="0" fontId="0" fillId="0" borderId="0" xfId="57" applyNumberFormat="1" applyFill="1" applyBorder="1" applyAlignment="1">
      <alignment horizontal="center"/>
      <protection/>
    </xf>
    <xf numFmtId="180" fontId="0" fillId="0" borderId="0" xfId="57" applyNumberFormat="1" applyFill="1" applyBorder="1">
      <alignment/>
      <protection/>
    </xf>
    <xf numFmtId="180" fontId="0" fillId="0" borderId="0" xfId="57" applyNumberFormat="1" applyFill="1" applyBorder="1" applyAlignment="1">
      <alignment horizontal="right"/>
      <protection/>
    </xf>
    <xf numFmtId="180" fontId="0" fillId="0" borderId="0" xfId="57" applyNumberFormat="1" applyFont="1" applyFill="1" applyBorder="1" applyAlignment="1">
      <alignment horizontal="right"/>
      <protection/>
    </xf>
    <xf numFmtId="49" fontId="22" fillId="0" borderId="15" xfId="57" applyNumberFormat="1" applyFont="1" applyBorder="1" applyAlignment="1">
      <alignment horizontal="center" vertical="center"/>
      <protection/>
    </xf>
    <xf numFmtId="49" fontId="22" fillId="0" borderId="16" xfId="57" applyNumberFormat="1" applyFont="1" applyBorder="1" applyAlignment="1">
      <alignment horizontal="center" vertical="center"/>
      <protection/>
    </xf>
    <xf numFmtId="49" fontId="22" fillId="0" borderId="17" xfId="57" applyNumberFormat="1" applyFont="1" applyBorder="1" applyAlignment="1">
      <alignment horizontal="center" vertical="center"/>
      <protection/>
    </xf>
    <xf numFmtId="180" fontId="0" fillId="0" borderId="18" xfId="57" applyNumberFormat="1" applyBorder="1" applyAlignment="1">
      <alignment horizontal="center" vertical="center"/>
      <protection/>
    </xf>
    <xf numFmtId="180" fontId="0" fillId="0" borderId="19" xfId="57" applyNumberFormat="1" applyFill="1" applyBorder="1" applyAlignment="1">
      <alignment horizontal="center" vertical="center"/>
      <protection/>
    </xf>
    <xf numFmtId="180" fontId="0" fillId="0" borderId="19" xfId="57" applyNumberFormat="1" applyBorder="1" applyAlignment="1">
      <alignment horizontal="center" vertical="center"/>
      <protection/>
    </xf>
    <xf numFmtId="0" fontId="0" fillId="0" borderId="20" xfId="57" applyBorder="1" applyAlignment="1">
      <alignment horizontal="center" vertical="center"/>
      <protection/>
    </xf>
    <xf numFmtId="180" fontId="0" fillId="0" borderId="21" xfId="57" applyNumberFormat="1" applyBorder="1" applyAlignment="1">
      <alignment horizontal="center" vertical="center"/>
      <protection/>
    </xf>
    <xf numFmtId="180" fontId="0" fillId="0" borderId="22" xfId="57" applyNumberFormat="1" applyBorder="1" applyAlignment="1">
      <alignment horizontal="center" vertical="center"/>
      <protection/>
    </xf>
    <xf numFmtId="180" fontId="0" fillId="0" borderId="23" xfId="57" applyNumberFormat="1" applyBorder="1" applyAlignment="1">
      <alignment horizontal="center" vertical="center"/>
      <protection/>
    </xf>
    <xf numFmtId="180" fontId="0" fillId="0" borderId="24" xfId="57" applyNumberFormat="1" applyBorder="1" applyAlignment="1">
      <alignment horizontal="center" vertical="center"/>
      <protection/>
    </xf>
    <xf numFmtId="180" fontId="0" fillId="0" borderId="22" xfId="57" applyNumberFormat="1" applyFill="1" applyBorder="1" applyAlignment="1">
      <alignment horizontal="center" vertical="center"/>
      <protection/>
    </xf>
    <xf numFmtId="180" fontId="0" fillId="0" borderId="23" xfId="57" applyNumberFormat="1" applyFont="1" applyFill="1" applyBorder="1" applyAlignment="1">
      <alignment horizontal="center" vertical="center"/>
      <protection/>
    </xf>
    <xf numFmtId="180" fontId="0" fillId="0" borderId="25" xfId="57" applyNumberFormat="1" applyBorder="1" applyAlignment="1">
      <alignment horizontal="center" vertical="center"/>
      <protection/>
    </xf>
    <xf numFmtId="180" fontId="0" fillId="0" borderId="26" xfId="57" applyNumberFormat="1" applyBorder="1" applyAlignment="1">
      <alignment horizontal="center" vertical="center"/>
      <protection/>
    </xf>
    <xf numFmtId="180" fontId="0" fillId="0" borderId="27" xfId="57" applyNumberFormat="1" applyBorder="1" applyAlignment="1">
      <alignment horizontal="center" vertical="center"/>
      <protection/>
    </xf>
    <xf numFmtId="180" fontId="0" fillId="0" borderId="23" xfId="57" applyNumberFormat="1" applyFill="1" applyBorder="1" applyAlignment="1">
      <alignment horizontal="center" vertical="center"/>
      <protection/>
    </xf>
    <xf numFmtId="180" fontId="0" fillId="0" borderId="26" xfId="57" applyNumberFormat="1" applyFill="1" applyBorder="1" applyAlignment="1">
      <alignment horizontal="center" vertical="center"/>
      <protection/>
    </xf>
    <xf numFmtId="180" fontId="0" fillId="0" borderId="18" xfId="57" applyNumberFormat="1" applyFill="1" applyBorder="1" applyAlignment="1">
      <alignment horizontal="center" vertical="center"/>
      <protection/>
    </xf>
    <xf numFmtId="180" fontId="0" fillId="0" borderId="25" xfId="57" applyNumberFormat="1" applyFill="1" applyBorder="1" applyAlignment="1">
      <alignment horizontal="center" vertical="center"/>
      <protection/>
    </xf>
    <xf numFmtId="180" fontId="0" fillId="0" borderId="28" xfId="57" applyNumberFormat="1" applyBorder="1" applyAlignment="1">
      <alignment horizontal="center"/>
      <protection/>
    </xf>
    <xf numFmtId="1" fontId="22" fillId="0" borderId="29" xfId="57" applyNumberFormat="1" applyFont="1" applyBorder="1" applyAlignment="1">
      <alignment vertical="center"/>
      <protection/>
    </xf>
    <xf numFmtId="180" fontId="0" fillId="0" borderId="30" xfId="57" applyNumberFormat="1" applyBorder="1" applyAlignment="1">
      <alignment horizontal="center"/>
      <protection/>
    </xf>
    <xf numFmtId="180" fontId="0" fillId="0" borderId="31" xfId="57" applyNumberFormat="1" applyBorder="1" applyAlignment="1">
      <alignment horizontal="center"/>
      <protection/>
    </xf>
    <xf numFmtId="1" fontId="22" fillId="0" borderId="32" xfId="57" applyNumberFormat="1" applyFont="1" applyBorder="1" applyAlignment="1">
      <alignment vertical="center"/>
      <protection/>
    </xf>
    <xf numFmtId="0" fontId="19" fillId="0" borderId="0" xfId="57" applyFont="1" applyFill="1">
      <alignment/>
      <protection/>
    </xf>
    <xf numFmtId="0" fontId="20" fillId="0" borderId="0" xfId="57" applyFont="1" applyFill="1">
      <alignment/>
      <protection/>
    </xf>
    <xf numFmtId="0" fontId="0" fillId="0" borderId="0" xfId="57" applyFill="1" applyAlignment="1">
      <alignment vertical="center"/>
      <protection/>
    </xf>
    <xf numFmtId="49" fontId="0" fillId="0" borderId="0" xfId="57" applyNumberFormat="1" applyFill="1" applyBorder="1">
      <alignment/>
      <protection/>
    </xf>
    <xf numFmtId="49" fontId="18" fillId="0" borderId="0" xfId="57" applyNumberFormat="1" applyFont="1" applyFill="1" applyBorder="1">
      <alignment/>
      <protection/>
    </xf>
    <xf numFmtId="0" fontId="0" fillId="0" borderId="0" xfId="57" applyBorder="1">
      <alignment/>
      <protection/>
    </xf>
    <xf numFmtId="0" fontId="0" fillId="0" borderId="0" xfId="57" applyFont="1" applyBorder="1">
      <alignment/>
      <protection/>
    </xf>
    <xf numFmtId="180" fontId="0" fillId="24" borderId="33" xfId="57" applyNumberFormat="1" applyFont="1" applyFill="1" applyBorder="1" applyAlignment="1">
      <alignment horizontal="center" wrapText="1"/>
      <protection/>
    </xf>
    <xf numFmtId="180" fontId="0" fillId="22" borderId="33" xfId="57" applyNumberFormat="1" applyFill="1" applyBorder="1" applyAlignment="1">
      <alignment horizontal="center"/>
      <protection/>
    </xf>
    <xf numFmtId="180" fontId="0" fillId="22" borderId="34" xfId="57" applyNumberFormat="1" applyFill="1" applyBorder="1" applyAlignment="1">
      <alignment horizontal="center"/>
      <protection/>
    </xf>
    <xf numFmtId="180" fontId="0" fillId="24" borderId="35" xfId="57" applyNumberFormat="1" applyFont="1" applyFill="1" applyBorder="1" applyAlignment="1">
      <alignment horizontal="center" wrapText="1"/>
      <protection/>
    </xf>
    <xf numFmtId="180" fontId="0" fillId="0" borderId="36" xfId="57" applyNumberFormat="1" applyBorder="1" applyAlignment="1">
      <alignment horizontal="center"/>
      <protection/>
    </xf>
    <xf numFmtId="180" fontId="0" fillId="0" borderId="37" xfId="57" applyNumberFormat="1" applyBorder="1" applyAlignment="1">
      <alignment horizontal="center"/>
      <protection/>
    </xf>
    <xf numFmtId="0" fontId="22" fillId="0" borderId="34" xfId="57" applyFont="1" applyBorder="1" applyAlignment="1">
      <alignment horizontal="center" vertical="center" wrapText="1"/>
      <protection/>
    </xf>
    <xf numFmtId="0" fontId="22" fillId="0" borderId="31"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0" xfId="57" applyBorder="1" applyAlignment="1">
      <alignment vertical="center"/>
      <protection/>
    </xf>
    <xf numFmtId="1" fontId="22" fillId="0" borderId="38" xfId="57" applyNumberFormat="1" applyFont="1" applyBorder="1" applyAlignment="1">
      <alignment vertical="center"/>
      <protection/>
    </xf>
    <xf numFmtId="180" fontId="0" fillId="0" borderId="0" xfId="57" applyNumberFormat="1" applyFill="1" applyBorder="1" applyAlignment="1">
      <alignment horizontal="center"/>
      <protection/>
    </xf>
    <xf numFmtId="180" fontId="0" fillId="0" borderId="0" xfId="57" applyNumberFormat="1" applyFont="1" applyFill="1" applyBorder="1" applyAlignment="1">
      <alignment horizontal="center"/>
      <protection/>
    </xf>
    <xf numFmtId="0" fontId="0" fillId="0" borderId="0" xfId="0" applyFill="1" applyAlignment="1">
      <alignment/>
    </xf>
    <xf numFmtId="0" fontId="0" fillId="0" borderId="0" xfId="0" applyAlignment="1">
      <alignment vertical="center"/>
    </xf>
    <xf numFmtId="180" fontId="0" fillId="0" borderId="39" xfId="57" applyNumberFormat="1" applyFill="1" applyBorder="1" applyAlignment="1">
      <alignment horizontal="center" vertical="center"/>
      <protection/>
    </xf>
    <xf numFmtId="180" fontId="0" fillId="0" borderId="40" xfId="57" applyNumberFormat="1" applyFill="1" applyBorder="1" applyAlignment="1">
      <alignment horizontal="center" vertical="center"/>
      <protection/>
    </xf>
    <xf numFmtId="180" fontId="0" fillId="0" borderId="41" xfId="57" applyNumberFormat="1" applyFill="1" applyBorder="1" applyAlignment="1">
      <alignment horizontal="center" vertical="center"/>
      <protection/>
    </xf>
    <xf numFmtId="180" fontId="0" fillId="0" borderId="40" xfId="57" applyNumberFormat="1" applyBorder="1" applyAlignment="1">
      <alignment horizontal="center" vertical="center"/>
      <protection/>
    </xf>
    <xf numFmtId="180" fontId="0" fillId="0" borderId="41" xfId="57" applyNumberFormat="1" applyBorder="1" applyAlignment="1">
      <alignment horizontal="center" vertical="center"/>
      <protection/>
    </xf>
    <xf numFmtId="180" fontId="0" fillId="0" borderId="33" xfId="57" applyNumberFormat="1" applyFill="1" applyBorder="1" applyAlignment="1">
      <alignment horizontal="center" vertical="center"/>
      <protection/>
    </xf>
    <xf numFmtId="180" fontId="0" fillId="0" borderId="30" xfId="57" applyNumberFormat="1" applyFill="1" applyBorder="1" applyAlignment="1">
      <alignment horizontal="center" vertical="center"/>
      <protection/>
    </xf>
    <xf numFmtId="180" fontId="0" fillId="0" borderId="42" xfId="57" applyNumberFormat="1" applyFill="1" applyBorder="1" applyAlignment="1">
      <alignment horizontal="center" vertical="center"/>
      <protection/>
    </xf>
    <xf numFmtId="180" fontId="0" fillId="0" borderId="30" xfId="57" applyNumberFormat="1" applyBorder="1" applyAlignment="1">
      <alignment horizontal="center" vertical="center"/>
      <protection/>
    </xf>
    <xf numFmtId="180" fontId="0" fillId="0" borderId="42" xfId="57" applyNumberFormat="1" applyBorder="1" applyAlignment="1">
      <alignment horizontal="center" vertical="center"/>
      <protection/>
    </xf>
    <xf numFmtId="180" fontId="0" fillId="0" borderId="30" xfId="57" applyNumberFormat="1" applyFill="1" applyBorder="1" applyAlignment="1">
      <alignment horizontal="center" vertical="center"/>
      <protection/>
    </xf>
    <xf numFmtId="180" fontId="0" fillId="0" borderId="34" xfId="57" applyNumberFormat="1" applyFill="1" applyBorder="1" applyAlignment="1">
      <alignment horizontal="center" vertical="center"/>
      <protection/>
    </xf>
    <xf numFmtId="180" fontId="0" fillId="0" borderId="31" xfId="57" applyNumberFormat="1" applyFill="1" applyBorder="1" applyAlignment="1">
      <alignment horizontal="center" vertical="center"/>
      <protection/>
    </xf>
    <xf numFmtId="180" fontId="0" fillId="0" borderId="28" xfId="57" applyNumberFormat="1" applyFill="1" applyBorder="1" applyAlignment="1">
      <alignment horizontal="center" vertical="center"/>
      <protection/>
    </xf>
    <xf numFmtId="180" fontId="0" fillId="0" borderId="31" xfId="57" applyNumberFormat="1" applyFont="1" applyFill="1" applyBorder="1" applyAlignment="1">
      <alignment horizontal="center" vertical="center"/>
      <protection/>
    </xf>
    <xf numFmtId="180" fontId="0" fillId="0" borderId="31" xfId="57" applyNumberFormat="1" applyBorder="1" applyAlignment="1">
      <alignment horizontal="center" vertical="center"/>
      <protection/>
    </xf>
    <xf numFmtId="180" fontId="0" fillId="0" borderId="28" xfId="57" applyNumberFormat="1" applyBorder="1" applyAlignment="1">
      <alignment horizontal="center" vertical="center"/>
      <protection/>
    </xf>
    <xf numFmtId="180" fontId="0" fillId="24" borderId="35" xfId="57" applyNumberFormat="1" applyFont="1" applyFill="1" applyBorder="1" applyAlignment="1">
      <alignment horizontal="center" vertical="center" wrapText="1"/>
      <protection/>
    </xf>
    <xf numFmtId="180" fontId="0" fillId="0" borderId="36" xfId="57" applyNumberFormat="1" applyBorder="1" applyAlignment="1">
      <alignment horizontal="center" vertical="center"/>
      <protection/>
    </xf>
    <xf numFmtId="180" fontId="0" fillId="0" borderId="37" xfId="57" applyNumberFormat="1" applyBorder="1" applyAlignment="1">
      <alignment horizontal="center" vertical="center"/>
      <protection/>
    </xf>
    <xf numFmtId="180" fontId="0" fillId="24" borderId="33" xfId="57" applyNumberFormat="1" applyFont="1" applyFill="1" applyBorder="1" applyAlignment="1">
      <alignment horizontal="center" vertical="center" wrapText="1"/>
      <protection/>
    </xf>
    <xf numFmtId="180" fontId="0" fillId="22" borderId="33" xfId="57" applyNumberFormat="1" applyFill="1" applyBorder="1" applyAlignment="1">
      <alignment horizontal="center" vertical="center"/>
      <protection/>
    </xf>
    <xf numFmtId="0" fontId="0" fillId="0" borderId="0" xfId="57" applyAlignment="1">
      <alignment horizontal="right" vertical="center"/>
      <protection/>
    </xf>
    <xf numFmtId="180" fontId="0" fillId="22" borderId="34" xfId="57" applyNumberFormat="1" applyFill="1" applyBorder="1" applyAlignment="1">
      <alignment horizontal="center" vertical="center"/>
      <protection/>
    </xf>
    <xf numFmtId="180" fontId="0" fillId="0" borderId="43" xfId="57" applyNumberFormat="1" applyFill="1" applyBorder="1" applyAlignment="1">
      <alignment horizontal="center" vertical="center"/>
      <protection/>
    </xf>
    <xf numFmtId="180" fontId="0" fillId="0" borderId="44" xfId="57" applyNumberFormat="1" applyFill="1" applyBorder="1" applyAlignment="1">
      <alignment horizontal="center" vertical="center"/>
      <protection/>
    </xf>
    <xf numFmtId="180" fontId="0" fillId="0" borderId="45" xfId="57" applyNumberFormat="1" applyFill="1" applyBorder="1" applyAlignment="1">
      <alignment horizontal="center" vertical="center"/>
      <protection/>
    </xf>
    <xf numFmtId="0" fontId="19" fillId="0" borderId="0" xfId="57" applyFont="1" applyAlignment="1">
      <alignment vertical="center"/>
      <protection/>
    </xf>
    <xf numFmtId="0" fontId="20" fillId="0" borderId="0" xfId="57" applyFont="1" applyAlignment="1">
      <alignment vertical="center"/>
      <protection/>
    </xf>
    <xf numFmtId="2" fontId="0" fillId="22" borderId="10" xfId="57" applyNumberFormat="1" applyFill="1" applyBorder="1" applyAlignment="1">
      <alignment horizontal="center" vertical="center"/>
      <protection/>
    </xf>
    <xf numFmtId="2" fontId="0" fillId="22" borderId="11" xfId="57" applyNumberFormat="1" applyFill="1" applyBorder="1" applyAlignment="1">
      <alignment horizontal="center" vertical="center"/>
      <protection/>
    </xf>
    <xf numFmtId="2" fontId="0" fillId="22" borderId="13" xfId="57" applyNumberFormat="1" applyFill="1" applyBorder="1" applyAlignment="1">
      <alignment horizontal="center" vertical="center"/>
      <protection/>
    </xf>
    <xf numFmtId="0" fontId="0" fillId="0" borderId="0" xfId="57" applyFont="1" applyAlignment="1">
      <alignment vertical="top"/>
      <protection/>
    </xf>
    <xf numFmtId="0" fontId="0" fillId="0" borderId="0" xfId="0" applyAlignment="1">
      <alignment vertical="top"/>
    </xf>
    <xf numFmtId="180" fontId="0" fillId="0" borderId="46" xfId="57" applyNumberFormat="1" applyFill="1" applyBorder="1" applyAlignment="1">
      <alignment horizontal="center" vertical="center"/>
      <protection/>
    </xf>
    <xf numFmtId="180" fontId="0" fillId="0" borderId="47" xfId="57" applyNumberFormat="1" applyFill="1" applyBorder="1" applyAlignment="1">
      <alignment horizontal="center" vertical="center"/>
      <protection/>
    </xf>
    <xf numFmtId="180" fontId="0" fillId="0" borderId="48" xfId="57" applyNumberFormat="1" applyFill="1" applyBorder="1" applyAlignment="1">
      <alignment horizontal="center" vertical="center"/>
      <protection/>
    </xf>
    <xf numFmtId="180" fontId="0" fillId="0" borderId="49" xfId="57" applyNumberFormat="1" applyFill="1" applyBorder="1" applyAlignment="1">
      <alignment horizontal="center" vertical="center"/>
      <protection/>
    </xf>
    <xf numFmtId="180" fontId="0" fillId="0" borderId="50" xfId="57" applyNumberFormat="1" applyFill="1" applyBorder="1" applyAlignment="1">
      <alignment horizontal="center" vertical="center"/>
      <protection/>
    </xf>
    <xf numFmtId="180" fontId="0" fillId="0" borderId="51" xfId="57" applyNumberFormat="1" applyFill="1" applyBorder="1" applyAlignment="1">
      <alignment horizontal="center" vertical="center"/>
      <protection/>
    </xf>
    <xf numFmtId="180" fontId="0" fillId="0" borderId="52" xfId="57" applyNumberFormat="1" applyFill="1" applyBorder="1" applyAlignment="1">
      <alignment horizontal="center" vertical="center"/>
      <protection/>
    </xf>
    <xf numFmtId="180" fontId="0" fillId="0" borderId="53" xfId="57" applyNumberFormat="1" applyFill="1" applyBorder="1" applyAlignment="1">
      <alignment horizontal="center" vertical="center"/>
      <protection/>
    </xf>
    <xf numFmtId="180" fontId="0" fillId="0" borderId="51" xfId="57" applyNumberFormat="1" applyFill="1" applyBorder="1" applyAlignment="1">
      <alignment horizontal="center" vertical="center"/>
      <protection/>
    </xf>
    <xf numFmtId="180" fontId="0" fillId="0" borderId="23" xfId="57" applyNumberFormat="1" applyFill="1" applyBorder="1" applyAlignment="1">
      <alignment horizontal="center" vertical="center"/>
      <protection/>
    </xf>
    <xf numFmtId="180" fontId="0" fillId="0" borderId="22" xfId="57" applyNumberFormat="1" applyFill="1" applyBorder="1" applyAlignment="1">
      <alignment horizontal="center" vertical="center"/>
      <protection/>
    </xf>
    <xf numFmtId="180" fontId="0" fillId="0" borderId="54" xfId="57" applyNumberFormat="1" applyFill="1" applyBorder="1" applyAlignment="1">
      <alignment horizontal="center" vertical="center"/>
      <protection/>
    </xf>
    <xf numFmtId="180" fontId="0" fillId="0" borderId="55" xfId="57" applyNumberFormat="1" applyFill="1" applyBorder="1" applyAlignment="1">
      <alignment horizontal="center" vertical="center"/>
      <protection/>
    </xf>
    <xf numFmtId="180" fontId="0" fillId="0" borderId="56" xfId="57" applyNumberFormat="1" applyFill="1" applyBorder="1" applyAlignment="1">
      <alignment horizontal="center" vertical="center"/>
      <protection/>
    </xf>
    <xf numFmtId="180" fontId="0" fillId="0" borderId="57" xfId="57" applyNumberFormat="1" applyFill="1" applyBorder="1" applyAlignment="1">
      <alignment horizontal="center" vertical="center"/>
      <protection/>
    </xf>
    <xf numFmtId="180" fontId="0" fillId="0" borderId="58" xfId="57" applyNumberFormat="1" applyFill="1" applyBorder="1" applyAlignment="1">
      <alignment horizontal="center" vertical="center"/>
      <protection/>
    </xf>
    <xf numFmtId="180" fontId="0" fillId="0" borderId="55" xfId="57" applyNumberFormat="1" applyFont="1" applyFill="1" applyBorder="1" applyAlignment="1">
      <alignment horizontal="center" vertical="center"/>
      <protection/>
    </xf>
    <xf numFmtId="0" fontId="19" fillId="0" borderId="0" xfId="57" applyFont="1" quotePrefix="1">
      <alignment/>
      <protection/>
    </xf>
    <xf numFmtId="0" fontId="0" fillId="0" borderId="59" xfId="0" applyFont="1" applyBorder="1" applyAlignment="1">
      <alignment/>
    </xf>
    <xf numFmtId="0" fontId="0" fillId="0" borderId="59" xfId="57" applyFont="1" applyBorder="1" applyAlignment="1">
      <alignment/>
      <protection/>
    </xf>
    <xf numFmtId="0" fontId="0" fillId="0" borderId="30" xfId="57" applyFont="1" applyBorder="1">
      <alignment/>
      <protection/>
    </xf>
    <xf numFmtId="180" fontId="0" fillId="0" borderId="0" xfId="0" applyNumberFormat="1" applyAlignment="1">
      <alignment/>
    </xf>
    <xf numFmtId="180" fontId="0" fillId="0" borderId="30" xfId="57" applyNumberFormat="1" applyFont="1" applyBorder="1" applyAlignment="1">
      <alignment horizontal="center"/>
      <protection/>
    </xf>
    <xf numFmtId="0" fontId="0" fillId="0" borderId="0" xfId="0" applyFont="1" applyBorder="1" applyAlignment="1">
      <alignment horizontal="center" vertical="center"/>
    </xf>
    <xf numFmtId="180" fontId="0" fillId="0" borderId="0" xfId="57" applyNumberFormat="1" applyFont="1" applyBorder="1" applyAlignment="1">
      <alignment horizontal="center"/>
      <protection/>
    </xf>
    <xf numFmtId="180" fontId="0" fillId="0" borderId="30" xfId="57" applyNumberFormat="1" applyFont="1" applyFill="1" applyBorder="1" applyAlignment="1">
      <alignment horizontal="center"/>
      <protection/>
    </xf>
    <xf numFmtId="0" fontId="20" fillId="0" borderId="0" xfId="0" applyFont="1" applyAlignment="1">
      <alignment/>
    </xf>
    <xf numFmtId="0" fontId="25" fillId="0" borderId="0" xfId="0" applyFont="1" applyBorder="1" applyAlignment="1">
      <alignment horizontal="center" vertical="center" textRotation="90"/>
    </xf>
    <xf numFmtId="0" fontId="25" fillId="0" borderId="60" xfId="0" applyFont="1" applyBorder="1" applyAlignment="1">
      <alignment horizontal="center" vertical="center" textRotation="90"/>
    </xf>
    <xf numFmtId="2" fontId="0" fillId="24" borderId="36" xfId="57" applyNumberFormat="1" applyFill="1" applyBorder="1" applyAlignment="1">
      <alignment horizontal="center" vertical="center"/>
      <protection/>
    </xf>
    <xf numFmtId="2" fontId="0" fillId="24" borderId="36" xfId="57" applyNumberFormat="1" applyFill="1" applyBorder="1" applyAlignment="1">
      <alignment horizontal="center"/>
      <protection/>
    </xf>
    <xf numFmtId="2" fontId="0" fillId="24" borderId="30" xfId="57" applyNumberFormat="1" applyFill="1" applyBorder="1" applyAlignment="1">
      <alignment horizontal="center"/>
      <protection/>
    </xf>
    <xf numFmtId="49" fontId="22" fillId="0" borderId="33" xfId="57" applyNumberFormat="1" applyFont="1" applyBorder="1" applyAlignment="1">
      <alignment horizontal="center" vertical="center"/>
      <protection/>
    </xf>
    <xf numFmtId="49" fontId="22" fillId="0" borderId="30" xfId="57" applyNumberFormat="1" applyFont="1" applyBorder="1" applyAlignment="1">
      <alignment horizontal="center" vertical="center"/>
      <protection/>
    </xf>
    <xf numFmtId="2" fontId="0" fillId="24" borderId="31" xfId="57" applyNumberFormat="1" applyFill="1" applyBorder="1" applyAlignment="1">
      <alignment horizontal="center"/>
      <protection/>
    </xf>
    <xf numFmtId="2" fontId="0" fillId="24" borderId="30" xfId="57" applyNumberFormat="1" applyFill="1" applyBorder="1" applyAlignment="1">
      <alignment horizontal="center" vertical="center"/>
      <protection/>
    </xf>
    <xf numFmtId="2" fontId="0" fillId="24" borderId="31" xfId="57" applyNumberFormat="1" applyFill="1" applyBorder="1" applyAlignment="1">
      <alignment horizontal="center" vertical="center"/>
      <protection/>
    </xf>
    <xf numFmtId="180" fontId="0" fillId="0" borderId="20" xfId="57" applyNumberFormat="1" applyBorder="1" applyAlignment="1">
      <alignment horizontal="center" vertical="center"/>
      <protection/>
    </xf>
    <xf numFmtId="0" fontId="18" fillId="0" borderId="0" xfId="57" applyFont="1" applyFill="1">
      <alignment/>
      <protection/>
    </xf>
    <xf numFmtId="0" fontId="19" fillId="0" borderId="0" xfId="0" applyFont="1" applyAlignment="1">
      <alignment/>
    </xf>
    <xf numFmtId="0" fontId="0" fillId="0" borderId="0" xfId="0" applyAlignment="1">
      <alignment horizontal="center"/>
    </xf>
    <xf numFmtId="0" fontId="20" fillId="0" borderId="0" xfId="0" applyFont="1" applyAlignment="1">
      <alignment horizontal="center"/>
    </xf>
    <xf numFmtId="0" fontId="20" fillId="0" borderId="61" xfId="0" applyFont="1" applyBorder="1" applyAlignment="1">
      <alignment/>
    </xf>
    <xf numFmtId="0" fontId="20" fillId="0" borderId="62" xfId="0" applyFont="1" applyBorder="1" applyAlignment="1">
      <alignment horizontal="center"/>
    </xf>
    <xf numFmtId="0" fontId="20" fillId="0" borderId="62" xfId="0" applyFont="1" applyBorder="1" applyAlignment="1">
      <alignment/>
    </xf>
    <xf numFmtId="0" fontId="20" fillId="0" borderId="30" xfId="0" applyFont="1" applyBorder="1" applyAlignment="1">
      <alignment/>
    </xf>
    <xf numFmtId="0" fontId="20" fillId="0" borderId="63" xfId="0" applyFont="1" applyBorder="1" applyAlignment="1">
      <alignment horizontal="left"/>
    </xf>
    <xf numFmtId="0" fontId="20" fillId="0" borderId="64" xfId="0" applyFont="1" applyBorder="1" applyAlignment="1">
      <alignment/>
    </xf>
    <xf numFmtId="0" fontId="20" fillId="0" borderId="44" xfId="0" applyFont="1" applyBorder="1" applyAlignment="1">
      <alignment/>
    </xf>
    <xf numFmtId="0" fontId="20" fillId="0" borderId="30" xfId="0" applyFont="1" applyBorder="1" applyAlignment="1">
      <alignment horizontal="center"/>
    </xf>
    <xf numFmtId="0" fontId="20" fillId="0" borderId="0" xfId="0" applyFont="1" applyBorder="1" applyAlignment="1">
      <alignment/>
    </xf>
    <xf numFmtId="0" fontId="20" fillId="0" borderId="65" xfId="0" applyFont="1" applyBorder="1" applyAlignment="1">
      <alignment horizontal="left"/>
    </xf>
    <xf numFmtId="0" fontId="20" fillId="0" borderId="63" xfId="0" applyFont="1" applyBorder="1" applyAlignment="1">
      <alignment/>
    </xf>
    <xf numFmtId="0" fontId="20" fillId="0" borderId="64" xfId="0" applyFont="1" applyBorder="1" applyAlignment="1">
      <alignment horizontal="center"/>
    </xf>
    <xf numFmtId="0" fontId="20" fillId="0" borderId="59" xfId="0" applyFont="1" applyBorder="1" applyAlignment="1">
      <alignment horizontal="center"/>
    </xf>
    <xf numFmtId="0" fontId="20" fillId="0" borderId="65" xfId="0" applyFont="1" applyBorder="1" applyAlignment="1">
      <alignment/>
    </xf>
    <xf numFmtId="0" fontId="20" fillId="0" borderId="60" xfId="0" applyFont="1" applyBorder="1" applyAlignment="1">
      <alignment horizontal="left"/>
    </xf>
    <xf numFmtId="0" fontId="20" fillId="0" borderId="60" xfId="0" applyFont="1" applyBorder="1" applyAlignment="1">
      <alignment/>
    </xf>
    <xf numFmtId="0" fontId="20" fillId="0" borderId="66" xfId="0" applyFont="1" applyBorder="1" applyAlignment="1">
      <alignment/>
    </xf>
    <xf numFmtId="0" fontId="20" fillId="0" borderId="0" xfId="0" applyFont="1" applyBorder="1" applyAlignment="1">
      <alignment horizontal="center"/>
    </xf>
    <xf numFmtId="0" fontId="20" fillId="0" borderId="67" xfId="0" applyFont="1" applyBorder="1" applyAlignment="1">
      <alignment horizontal="center"/>
    </xf>
    <xf numFmtId="0" fontId="20" fillId="0" borderId="59" xfId="0" applyFont="1" applyBorder="1" applyAlignment="1">
      <alignment/>
    </xf>
    <xf numFmtId="0" fontId="20" fillId="0" borderId="68" xfId="0" applyFont="1" applyBorder="1" applyAlignment="1">
      <alignment horizontal="center"/>
    </xf>
    <xf numFmtId="0" fontId="20" fillId="0" borderId="67" xfId="0" applyFont="1" applyBorder="1" applyAlignment="1">
      <alignment/>
    </xf>
    <xf numFmtId="0" fontId="20" fillId="0" borderId="61" xfId="0" applyFont="1" applyBorder="1" applyAlignment="1">
      <alignment horizontal="center"/>
    </xf>
    <xf numFmtId="0" fontId="20" fillId="0" borderId="68" xfId="0" applyFont="1" applyBorder="1" applyAlignment="1">
      <alignment/>
    </xf>
    <xf numFmtId="0" fontId="21" fillId="0" borderId="0" xfId="0" applyFont="1" applyAlignment="1">
      <alignment wrapText="1"/>
    </xf>
    <xf numFmtId="0" fontId="25" fillId="0" borderId="0" xfId="0" applyFont="1" applyAlignment="1">
      <alignment horizontal="justify" wrapText="1"/>
    </xf>
    <xf numFmtId="0" fontId="20" fillId="0" borderId="0" xfId="0" applyFont="1" applyAlignment="1">
      <alignment wrapText="1"/>
    </xf>
    <xf numFmtId="0" fontId="25" fillId="25" borderId="0" xfId="0" applyFont="1" applyFill="1" applyAlignment="1">
      <alignment wrapText="1"/>
    </xf>
    <xf numFmtId="0" fontId="25" fillId="0" borderId="0" xfId="0" applyFont="1" applyAlignment="1">
      <alignment wrapText="1"/>
    </xf>
    <xf numFmtId="0" fontId="27" fillId="0" borderId="0" xfId="52" applyFont="1" applyAlignment="1" applyProtection="1">
      <alignment wrapText="1"/>
      <protection/>
    </xf>
    <xf numFmtId="0" fontId="19" fillId="25" borderId="0" xfId="0" applyFont="1" applyFill="1" applyAlignment="1">
      <alignment horizontal="center" wrapText="1"/>
    </xf>
    <xf numFmtId="0" fontId="20" fillId="0" borderId="36" xfId="0" applyFont="1" applyBorder="1" applyAlignment="1">
      <alignment horizontal="center"/>
    </xf>
    <xf numFmtId="0" fontId="20" fillId="0" borderId="63" xfId="0" applyFont="1" applyBorder="1" applyAlignment="1">
      <alignment horizontal="center"/>
    </xf>
    <xf numFmtId="0" fontId="20" fillId="0" borderId="44" xfId="0" applyFont="1" applyBorder="1" applyAlignment="1">
      <alignment horizontal="center"/>
    </xf>
    <xf numFmtId="0" fontId="25" fillId="0" borderId="0" xfId="0" applyFont="1" applyBorder="1" applyAlignment="1">
      <alignment horizontal="center" vertical="center" textRotation="90" shrinkToFit="1"/>
    </xf>
    <xf numFmtId="0" fontId="0" fillId="0" borderId="36" xfId="57" applyFont="1" applyBorder="1">
      <alignment/>
      <protection/>
    </xf>
    <xf numFmtId="180" fontId="0" fillId="0" borderId="36" xfId="57" applyNumberFormat="1" applyFont="1" applyBorder="1" applyAlignment="1">
      <alignment horizontal="center"/>
      <protection/>
    </xf>
    <xf numFmtId="0" fontId="0" fillId="0" borderId="59" xfId="0" applyFont="1" applyBorder="1" applyAlignment="1">
      <alignment horizontal="center" vertical="center"/>
    </xf>
    <xf numFmtId="180" fontId="0" fillId="0" borderId="64" xfId="57" applyNumberFormat="1" applyFont="1" applyBorder="1" applyAlignment="1">
      <alignment horizontal="center"/>
      <protection/>
    </xf>
    <xf numFmtId="1" fontId="0" fillId="0" borderId="0" xfId="57" applyNumberFormat="1">
      <alignment/>
      <protection/>
    </xf>
    <xf numFmtId="0" fontId="20" fillId="0" borderId="0" xfId="0" applyFont="1" applyAlignment="1">
      <alignment/>
    </xf>
    <xf numFmtId="0" fontId="22" fillId="0" borderId="32" xfId="57" applyFont="1" applyBorder="1" applyAlignment="1">
      <alignment horizontal="center" vertical="center" wrapText="1"/>
      <protection/>
    </xf>
    <xf numFmtId="0" fontId="22" fillId="0" borderId="69" xfId="57" applyFont="1" applyBorder="1" applyAlignment="1">
      <alignment horizontal="center" vertical="center" wrapText="1"/>
      <protection/>
    </xf>
    <xf numFmtId="0" fontId="22" fillId="0" borderId="70" xfId="57" applyFont="1" applyBorder="1" applyAlignment="1">
      <alignment horizontal="center" vertical="center" wrapText="1"/>
      <protection/>
    </xf>
    <xf numFmtId="0" fontId="0" fillId="0" borderId="71" xfId="0" applyBorder="1" applyAlignment="1">
      <alignment horizontal="center" vertical="center"/>
    </xf>
    <xf numFmtId="0" fontId="0" fillId="0" borderId="71" xfId="0" applyBorder="1" applyAlignment="1">
      <alignment vertical="center"/>
    </xf>
    <xf numFmtId="0" fontId="22" fillId="0" borderId="72" xfId="57" applyFont="1" applyBorder="1" applyAlignment="1">
      <alignment vertical="center"/>
      <protection/>
    </xf>
    <xf numFmtId="0" fontId="22" fillId="0" borderId="73" xfId="0" applyFont="1" applyBorder="1" applyAlignment="1">
      <alignment vertical="center"/>
    </xf>
    <xf numFmtId="49" fontId="22" fillId="0" borderId="40" xfId="57" applyNumberFormat="1" applyFont="1" applyFill="1" applyBorder="1" applyAlignment="1">
      <alignment horizontal="center"/>
      <protection/>
    </xf>
    <xf numFmtId="49" fontId="22" fillId="0" borderId="41" xfId="57" applyNumberFormat="1" applyFont="1" applyFill="1" applyBorder="1" applyAlignment="1">
      <alignment horizontal="center"/>
      <protection/>
    </xf>
    <xf numFmtId="49" fontId="22" fillId="0" borderId="74" xfId="57" applyNumberFormat="1" applyFont="1" applyFill="1" applyBorder="1" applyAlignment="1">
      <alignment/>
      <protection/>
    </xf>
    <xf numFmtId="49" fontId="22" fillId="0" borderId="43" xfId="57" applyNumberFormat="1" applyFont="1" applyFill="1" applyBorder="1" applyAlignment="1">
      <alignment/>
      <protection/>
    </xf>
    <xf numFmtId="0" fontId="22" fillId="0" borderId="33" xfId="57" applyFont="1" applyBorder="1" applyAlignment="1">
      <alignment vertical="center"/>
      <protection/>
    </xf>
    <xf numFmtId="0" fontId="0" fillId="0" borderId="42" xfId="0" applyBorder="1" applyAlignment="1">
      <alignment vertical="center"/>
    </xf>
    <xf numFmtId="0" fontId="22" fillId="0" borderId="64" xfId="57" applyFont="1" applyBorder="1" applyAlignment="1">
      <alignment vertical="center"/>
      <protection/>
    </xf>
    <xf numFmtId="0" fontId="22" fillId="0" borderId="44" xfId="0" applyFont="1" applyBorder="1" applyAlignment="1">
      <alignment vertical="center"/>
    </xf>
    <xf numFmtId="0" fontId="22" fillId="0" borderId="44" xfId="57" applyFont="1" applyBorder="1" applyAlignment="1">
      <alignment vertical="center"/>
      <protection/>
    </xf>
    <xf numFmtId="0" fontId="22" fillId="0" borderId="63" xfId="0" applyFont="1" applyBorder="1" applyAlignment="1">
      <alignment vertical="center"/>
    </xf>
    <xf numFmtId="0" fontId="22" fillId="0" borderId="75" xfId="57" applyFont="1" applyBorder="1" applyAlignment="1">
      <alignment vertical="center"/>
      <protection/>
    </xf>
    <xf numFmtId="0" fontId="22" fillId="0" borderId="76" xfId="0" applyFont="1" applyBorder="1" applyAlignment="1">
      <alignment vertical="center"/>
    </xf>
    <xf numFmtId="0" fontId="22" fillId="0" borderId="77" xfId="57" applyFont="1" applyBorder="1" applyAlignment="1">
      <alignment horizontal="center" vertical="center" wrapText="1"/>
      <protection/>
    </xf>
    <xf numFmtId="0" fontId="0" fillId="0" borderId="78" xfId="0" applyBorder="1" applyAlignment="1">
      <alignment vertical="center"/>
    </xf>
    <xf numFmtId="0" fontId="22" fillId="26" borderId="79" xfId="57" applyFont="1" applyFill="1" applyBorder="1" applyAlignment="1">
      <alignment horizontal="center" vertical="center"/>
      <protection/>
    </xf>
    <xf numFmtId="0" fontId="0" fillId="26" borderId="20" xfId="0" applyFill="1" applyBorder="1" applyAlignment="1">
      <alignment horizontal="center" vertical="center"/>
    </xf>
    <xf numFmtId="0" fontId="0" fillId="26" borderId="80" xfId="0" applyFill="1" applyBorder="1" applyAlignment="1">
      <alignment horizontal="center" vertical="center"/>
    </xf>
    <xf numFmtId="0" fontId="0" fillId="26" borderId="81" xfId="0" applyFill="1" applyBorder="1" applyAlignment="1">
      <alignment horizontal="center" vertical="center"/>
    </xf>
    <xf numFmtId="0" fontId="22" fillId="0" borderId="30" xfId="57" applyFont="1" applyBorder="1" applyAlignment="1">
      <alignment horizontal="center" vertical="center" wrapText="1"/>
      <protection/>
    </xf>
    <xf numFmtId="0" fontId="0" fillId="0" borderId="30" xfId="0" applyBorder="1" applyAlignment="1">
      <alignment vertical="center"/>
    </xf>
    <xf numFmtId="0" fontId="22" fillId="0" borderId="42" xfId="57" applyFont="1" applyBorder="1" applyAlignment="1">
      <alignment horizontal="center" vertical="center" wrapText="1"/>
      <protection/>
    </xf>
    <xf numFmtId="0" fontId="0" fillId="0" borderId="42" xfId="0" applyBorder="1" applyAlignment="1">
      <alignment horizontal="center" vertical="center"/>
    </xf>
    <xf numFmtId="0" fontId="22" fillId="0" borderId="39" xfId="57" applyFont="1" applyBorder="1" applyAlignment="1">
      <alignment vertical="center"/>
      <protection/>
    </xf>
    <xf numFmtId="0" fontId="0" fillId="0" borderId="41" xfId="0" applyBorder="1" applyAlignment="1">
      <alignment vertical="center"/>
    </xf>
    <xf numFmtId="0" fontId="22" fillId="26" borderId="82" xfId="57" applyNumberFormat="1" applyFont="1" applyFill="1" applyBorder="1" applyAlignment="1">
      <alignment horizontal="center" vertical="center"/>
      <protection/>
    </xf>
    <xf numFmtId="0" fontId="0" fillId="26" borderId="83" xfId="0" applyFill="1" applyBorder="1" applyAlignment="1">
      <alignment vertical="center"/>
    </xf>
    <xf numFmtId="0" fontId="0" fillId="26" borderId="84" xfId="0" applyFill="1" applyBorder="1" applyAlignment="1">
      <alignment vertical="center"/>
    </xf>
    <xf numFmtId="0" fontId="0" fillId="26" borderId="85" xfId="0" applyFill="1" applyBorder="1" applyAlignment="1">
      <alignment vertical="center"/>
    </xf>
    <xf numFmtId="0" fontId="22" fillId="26" borderId="82" xfId="57" applyFont="1" applyFill="1" applyBorder="1" applyAlignment="1">
      <alignment horizontal="center" vertical="center"/>
      <protection/>
    </xf>
    <xf numFmtId="0" fontId="0" fillId="26" borderId="83" xfId="0" applyFill="1" applyBorder="1" applyAlignment="1">
      <alignment horizontal="center" vertical="center"/>
    </xf>
    <xf numFmtId="0" fontId="0" fillId="26" borderId="84" xfId="0" applyFill="1" applyBorder="1" applyAlignment="1">
      <alignment horizontal="center" vertical="center"/>
    </xf>
    <xf numFmtId="0" fontId="0" fillId="26" borderId="85" xfId="0" applyFill="1" applyBorder="1" applyAlignment="1">
      <alignment horizontal="center" vertical="center"/>
    </xf>
    <xf numFmtId="0" fontId="22" fillId="26" borderId="20" xfId="57" applyFont="1" applyFill="1" applyBorder="1" applyAlignment="1">
      <alignment horizontal="center" vertical="center"/>
      <protection/>
    </xf>
    <xf numFmtId="0" fontId="0" fillId="24" borderId="74" xfId="57" applyFont="1" applyFill="1" applyBorder="1" applyAlignment="1">
      <alignment horizontal="center" vertical="center"/>
      <protection/>
    </xf>
    <xf numFmtId="0" fontId="0" fillId="24" borderId="86" xfId="0" applyFill="1" applyBorder="1" applyAlignment="1">
      <alignment horizontal="center" vertical="center"/>
    </xf>
    <xf numFmtId="0" fontId="0" fillId="24" borderId="32" xfId="57" applyFont="1" applyFill="1" applyBorder="1" applyAlignment="1">
      <alignment horizontal="center" vertical="center"/>
      <protection/>
    </xf>
    <xf numFmtId="0" fontId="0" fillId="24" borderId="69" xfId="0" applyFill="1" applyBorder="1" applyAlignment="1">
      <alignment horizontal="center" vertical="center"/>
    </xf>
    <xf numFmtId="0" fontId="0" fillId="22" borderId="32" xfId="57" applyNumberFormat="1" applyFill="1" applyBorder="1" applyAlignment="1">
      <alignment horizontal="center" vertical="center"/>
      <protection/>
    </xf>
    <xf numFmtId="0" fontId="0" fillId="22" borderId="87" xfId="57" applyNumberFormat="1" applyFill="1" applyBorder="1" applyAlignment="1">
      <alignment horizontal="center" vertical="center"/>
      <protection/>
    </xf>
    <xf numFmtId="0" fontId="0" fillId="24" borderId="88" xfId="0" applyFill="1" applyBorder="1" applyAlignment="1">
      <alignment horizontal="center" vertical="center"/>
    </xf>
    <xf numFmtId="180" fontId="0" fillId="22" borderId="32" xfId="57" applyNumberFormat="1" applyFill="1" applyBorder="1" applyAlignment="1">
      <alignment horizontal="center" vertical="center"/>
      <protection/>
    </xf>
    <xf numFmtId="180" fontId="0" fillId="24" borderId="69" xfId="0" applyNumberFormat="1" applyFill="1" applyBorder="1" applyAlignment="1">
      <alignment horizontal="center" vertical="center"/>
    </xf>
    <xf numFmtId="0" fontId="0" fillId="0" borderId="69" xfId="0" applyBorder="1" applyAlignment="1">
      <alignment horizontal="center" vertical="center"/>
    </xf>
    <xf numFmtId="0" fontId="0" fillId="0" borderId="88" xfId="0" applyBorder="1" applyAlignment="1">
      <alignment horizontal="center" vertical="center"/>
    </xf>
    <xf numFmtId="180" fontId="0" fillId="0" borderId="69" xfId="0" applyNumberFormat="1" applyBorder="1" applyAlignment="1">
      <alignment horizontal="center" vertical="center"/>
    </xf>
    <xf numFmtId="0" fontId="0" fillId="0" borderId="86" xfId="0" applyBorder="1" applyAlignment="1">
      <alignment horizontal="center" vertical="center"/>
    </xf>
    <xf numFmtId="0" fontId="22" fillId="26" borderId="20" xfId="57" applyNumberFormat="1" applyFont="1" applyFill="1" applyBorder="1" applyAlignment="1">
      <alignment horizontal="center" vertical="center"/>
      <protection/>
    </xf>
    <xf numFmtId="0" fontId="0" fillId="26" borderId="20" xfId="0" applyFill="1" applyBorder="1" applyAlignment="1">
      <alignment/>
    </xf>
    <xf numFmtId="0" fontId="0" fillId="26" borderId="80" xfId="0" applyFill="1" applyBorder="1" applyAlignment="1">
      <alignment/>
    </xf>
    <xf numFmtId="0" fontId="0" fillId="26" borderId="81" xfId="0" applyFill="1" applyBorder="1" applyAlignment="1">
      <alignment/>
    </xf>
    <xf numFmtId="0" fontId="22" fillId="0" borderId="72" xfId="0" applyFont="1" applyBorder="1" applyAlignment="1">
      <alignment vertical="center"/>
    </xf>
    <xf numFmtId="0" fontId="0" fillId="0" borderId="77" xfId="0" applyBorder="1" applyAlignment="1">
      <alignment vertical="center"/>
    </xf>
    <xf numFmtId="0" fontId="0" fillId="0" borderId="70" xfId="0" applyBorder="1" applyAlignment="1">
      <alignment vertical="center"/>
    </xf>
    <xf numFmtId="0" fontId="22" fillId="0" borderId="78" xfId="57" applyFont="1" applyBorder="1" applyAlignment="1">
      <alignment horizontal="center" vertical="center" wrapText="1"/>
      <protection/>
    </xf>
    <xf numFmtId="49" fontId="22" fillId="0" borderId="40" xfId="57" applyNumberFormat="1" applyFont="1" applyFill="1" applyBorder="1" applyAlignment="1">
      <alignment horizontal="center" vertical="center"/>
      <protection/>
    </xf>
    <xf numFmtId="49" fontId="22" fillId="0" borderId="41" xfId="57" applyNumberFormat="1" applyFont="1" applyFill="1" applyBorder="1" applyAlignment="1">
      <alignment horizontal="center" vertical="center"/>
      <protection/>
    </xf>
    <xf numFmtId="49" fontId="22" fillId="0" borderId="74" xfId="57" applyNumberFormat="1" applyFont="1" applyFill="1" applyBorder="1" applyAlignment="1">
      <alignment vertical="center"/>
      <protection/>
    </xf>
    <xf numFmtId="49" fontId="22" fillId="0" borderId="43" xfId="57" applyNumberFormat="1" applyFont="1" applyFill="1" applyBorder="1" applyAlignment="1">
      <alignment vertical="center"/>
      <protection/>
    </xf>
    <xf numFmtId="0" fontId="22" fillId="0" borderId="71" xfId="57" applyFont="1" applyBorder="1" applyAlignment="1">
      <alignment horizontal="center" vertical="center" wrapText="1"/>
      <protection/>
    </xf>
    <xf numFmtId="0" fontId="22" fillId="0" borderId="73" xfId="57" applyFont="1" applyBorder="1" applyAlignment="1">
      <alignment vertical="center"/>
      <protection/>
    </xf>
    <xf numFmtId="49" fontId="22" fillId="0" borderId="89" xfId="57" applyNumberFormat="1" applyFont="1" applyFill="1" applyBorder="1" applyAlignment="1">
      <alignment horizontal="center" vertical="center"/>
      <protection/>
    </xf>
    <xf numFmtId="49" fontId="22" fillId="0" borderId="90" xfId="57" applyNumberFormat="1" applyFont="1" applyFill="1" applyBorder="1" applyAlignment="1">
      <alignment horizontal="center" vertical="center"/>
      <protection/>
    </xf>
    <xf numFmtId="49" fontId="22" fillId="0" borderId="86" xfId="57" applyNumberFormat="1" applyFont="1" applyFill="1" applyBorder="1" applyAlignment="1">
      <alignment horizontal="center" vertical="center"/>
      <protection/>
    </xf>
    <xf numFmtId="49" fontId="22" fillId="0" borderId="43" xfId="57" applyNumberFormat="1" applyFont="1" applyFill="1" applyBorder="1" applyAlignment="1">
      <alignment horizontal="center" vertical="center"/>
      <protection/>
    </xf>
    <xf numFmtId="0" fontId="22" fillId="0" borderId="32" xfId="57" applyFont="1" applyBorder="1" applyAlignment="1">
      <alignment vertical="center"/>
      <protection/>
    </xf>
    <xf numFmtId="0" fontId="22" fillId="0" borderId="69" xfId="57" applyFont="1" applyBorder="1" applyAlignment="1">
      <alignment vertical="center"/>
      <protection/>
    </xf>
    <xf numFmtId="0" fontId="22" fillId="0" borderId="91" xfId="57" applyFont="1" applyBorder="1" applyAlignment="1">
      <alignment vertical="center"/>
      <protection/>
    </xf>
    <xf numFmtId="0" fontId="22" fillId="26" borderId="92" xfId="57" applyFont="1" applyFill="1" applyBorder="1" applyAlignment="1">
      <alignment horizontal="center" vertical="center"/>
      <protection/>
    </xf>
    <xf numFmtId="0" fontId="22" fillId="26" borderId="80" xfId="57" applyFont="1" applyFill="1" applyBorder="1" applyAlignment="1">
      <alignment horizontal="center" vertical="center"/>
      <protection/>
    </xf>
    <xf numFmtId="0" fontId="22" fillId="26" borderId="81" xfId="57" applyFont="1" applyFill="1" applyBorder="1" applyAlignment="1">
      <alignment horizontal="center" vertical="center"/>
      <protection/>
    </xf>
    <xf numFmtId="0" fontId="22" fillId="0" borderId="74" xfId="57" applyFont="1" applyBorder="1" applyAlignment="1">
      <alignment vertical="center"/>
      <protection/>
    </xf>
    <xf numFmtId="0" fontId="22" fillId="0" borderId="86" xfId="57" applyFont="1" applyBorder="1" applyAlignment="1">
      <alignment vertical="center"/>
      <protection/>
    </xf>
    <xf numFmtId="0" fontId="22" fillId="26" borderId="93" xfId="57" applyNumberFormat="1" applyFont="1" applyFill="1" applyBorder="1" applyAlignment="1">
      <alignment horizontal="center" vertical="center"/>
      <protection/>
    </xf>
    <xf numFmtId="0" fontId="22" fillId="26" borderId="84" xfId="57" applyNumberFormat="1" applyFont="1" applyFill="1" applyBorder="1" applyAlignment="1">
      <alignment horizontal="center" vertical="center"/>
      <protection/>
    </xf>
    <xf numFmtId="0" fontId="22" fillId="26" borderId="85" xfId="57" applyNumberFormat="1" applyFont="1" applyFill="1" applyBorder="1" applyAlignment="1">
      <alignment horizontal="center" vertical="center"/>
      <protection/>
    </xf>
    <xf numFmtId="0" fontId="22" fillId="26" borderId="93" xfId="57" applyFont="1" applyFill="1" applyBorder="1" applyAlignment="1">
      <alignment horizontal="center" vertical="center"/>
      <protection/>
    </xf>
    <xf numFmtId="0" fontId="22" fillId="26" borderId="84" xfId="57" applyFont="1" applyFill="1" applyBorder="1" applyAlignment="1">
      <alignment horizontal="center" vertical="center"/>
      <protection/>
    </xf>
    <xf numFmtId="0" fontId="22" fillId="26" borderId="85" xfId="57" applyFont="1" applyFill="1" applyBorder="1" applyAlignment="1">
      <alignment horizontal="center" vertical="center"/>
      <protection/>
    </xf>
    <xf numFmtId="0" fontId="22" fillId="26" borderId="94" xfId="57" applyFont="1" applyFill="1" applyBorder="1" applyAlignment="1">
      <alignment horizontal="center" vertical="center"/>
      <protection/>
    </xf>
    <xf numFmtId="0" fontId="22" fillId="0" borderId="95" xfId="57" applyFont="1" applyBorder="1" applyAlignment="1">
      <alignment horizontal="center" vertical="center" wrapText="1"/>
      <protection/>
    </xf>
    <xf numFmtId="0" fontId="0" fillId="0" borderId="96" xfId="0" applyBorder="1" applyAlignment="1">
      <alignment horizontal="center" vertical="center" wrapText="1"/>
    </xf>
    <xf numFmtId="0" fontId="0" fillId="0" borderId="30" xfId="57" applyFont="1" applyBorder="1">
      <alignment/>
      <protection/>
    </xf>
    <xf numFmtId="0" fontId="0" fillId="0" borderId="77" xfId="57" applyFont="1" applyBorder="1" applyAlignment="1">
      <alignment horizontal="center" vertical="center"/>
      <protection/>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25" fillId="0" borderId="77" xfId="0" applyFont="1" applyBorder="1" applyAlignment="1">
      <alignment horizontal="center" vertical="center" textRotation="90" shrinkToFit="1"/>
    </xf>
    <xf numFmtId="0" fontId="20" fillId="0" borderId="78" xfId="0" applyFont="1" applyBorder="1" applyAlignment="1">
      <alignment horizontal="center" vertical="center" textRotation="90" shrinkToFit="1"/>
    </xf>
    <xf numFmtId="0" fontId="20" fillId="0" borderId="36" xfId="0" applyFont="1" applyBorder="1" applyAlignment="1">
      <alignment horizontal="center" vertical="center" textRotation="90" shrinkToFit="1"/>
    </xf>
    <xf numFmtId="0" fontId="0" fillId="0" borderId="36" xfId="0" applyBorder="1" applyAlignment="1">
      <alignment horizontal="center" vertical="center"/>
    </xf>
    <xf numFmtId="0" fontId="25" fillId="0" borderId="77" xfId="0" applyFont="1" applyBorder="1" applyAlignment="1">
      <alignment horizontal="center" vertical="center" textRotation="90" wrapText="1" shrinkToFit="1"/>
    </xf>
    <xf numFmtId="0" fontId="20" fillId="0" borderId="78" xfId="0" applyFont="1" applyBorder="1" applyAlignment="1">
      <alignment horizontal="center" vertical="center" textRotation="90" wrapText="1" shrinkToFit="1"/>
    </xf>
    <xf numFmtId="0" fontId="20" fillId="0" borderId="36" xfId="0" applyFont="1" applyBorder="1" applyAlignment="1">
      <alignment horizontal="center" vertical="center" textRotation="90" wrapText="1" shrinkToFit="1"/>
    </xf>
    <xf numFmtId="0" fontId="25" fillId="0" borderId="77" xfId="0" applyFont="1" applyBorder="1" applyAlignment="1">
      <alignment horizontal="center" vertical="center" textRotation="90" wrapText="1"/>
    </xf>
    <xf numFmtId="0" fontId="25" fillId="0" borderId="78" xfId="0" applyFont="1" applyBorder="1" applyAlignment="1">
      <alignment horizontal="center" vertical="center" textRotation="90" wrapText="1"/>
    </xf>
    <xf numFmtId="0" fontId="25" fillId="0" borderId="36" xfId="0" applyFont="1" applyBorder="1" applyAlignment="1">
      <alignment horizontal="center" vertical="center" textRotation="90" wrapText="1"/>
    </xf>
    <xf numFmtId="0" fontId="0" fillId="0" borderId="63" xfId="57" applyFont="1" applyBorder="1">
      <alignment/>
      <protection/>
    </xf>
    <xf numFmtId="0" fontId="0" fillId="0" borderId="44" xfId="57" applyFont="1" applyBorder="1">
      <alignment/>
      <protection/>
    </xf>
    <xf numFmtId="0" fontId="25" fillId="0" borderId="77" xfId="0" applyFont="1" applyBorder="1" applyAlignment="1">
      <alignment horizontal="center" vertical="center" textRotation="90"/>
    </xf>
    <xf numFmtId="0" fontId="25" fillId="0" borderId="78" xfId="0" applyFont="1" applyBorder="1" applyAlignment="1">
      <alignment horizontal="center" vertical="center" textRotation="90"/>
    </xf>
    <xf numFmtId="0" fontId="25" fillId="0" borderId="36" xfId="0" applyFont="1" applyBorder="1" applyAlignment="1">
      <alignment horizontal="center" vertical="center" textRotation="90"/>
    </xf>
    <xf numFmtId="0" fontId="20" fillId="0" borderId="78" xfId="0" applyFont="1" applyBorder="1" applyAlignment="1">
      <alignment horizontal="center" vertical="center" textRotation="90" wrapText="1"/>
    </xf>
    <xf numFmtId="0" fontId="20" fillId="0" borderId="36" xfId="0" applyFont="1" applyBorder="1" applyAlignment="1">
      <alignment horizontal="center" vertical="center" textRotation="90" wrapText="1"/>
    </xf>
    <xf numFmtId="0" fontId="0" fillId="0" borderId="36" xfId="57" applyFont="1" applyBorder="1" applyAlignment="1">
      <alignment horizontal="center" vertical="center"/>
      <protection/>
    </xf>
    <xf numFmtId="0" fontId="25" fillId="0" borderId="78" xfId="0" applyFont="1" applyBorder="1" applyAlignment="1">
      <alignment horizontal="center" vertical="center" textRotation="90" shrinkToFit="1"/>
    </xf>
    <xf numFmtId="0" fontId="25" fillId="0" borderId="36" xfId="0" applyFont="1" applyBorder="1" applyAlignment="1">
      <alignment horizontal="center" vertical="center" textRotation="90" shrinkToFit="1"/>
    </xf>
    <xf numFmtId="0" fontId="25" fillId="0" borderId="78" xfId="0" applyFont="1" applyBorder="1" applyAlignment="1">
      <alignment horizontal="center" vertical="center" textRotation="90" wrapText="1" shrinkToFit="1"/>
    </xf>
    <xf numFmtId="0" fontId="25" fillId="0" borderId="36" xfId="0" applyFont="1" applyBorder="1" applyAlignment="1">
      <alignment horizontal="center" vertical="center" textRotation="90" wrapText="1" shrinkToFi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_Target Times for Multi Classes-Iss4" xfId="57"/>
    <cellStyle name="Note" xfId="58"/>
    <cellStyle name="Output" xfId="59"/>
    <cellStyle name="Percent" xfId="60"/>
    <cellStyle name="Title" xfId="61"/>
    <cellStyle name="Total" xfId="62"/>
    <cellStyle name="Warning Text" xfId="63"/>
  </cellStyles>
  <dxfs count="31">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44"/>
        </patternFill>
      </fill>
    </dxf>
    <dxf>
      <fill>
        <patternFill>
          <bgColor indexed="27"/>
        </patternFill>
      </fill>
    </dxf>
    <dxf>
      <fill>
        <patternFill>
          <bgColor indexed="27"/>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bgColor indexed="27"/>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ill>
        <patternFill patternType="none">
          <bgColor indexed="65"/>
        </patternFill>
      </fill>
    </dxf>
    <dxf>
      <fill>
        <patternFill>
          <bgColor indexed="44"/>
        </patternFill>
      </fill>
    </dxf>
    <dxf>
      <fill>
        <patternFill>
          <bgColor indexed="27"/>
        </patternFill>
      </fill>
    </dxf>
    <dxf>
      <font>
        <color indexed="27"/>
      </font>
      <fill>
        <patternFill>
          <bgColor indexed="27"/>
        </patternFill>
      </fill>
    </dxf>
    <dxf>
      <fill>
        <patternFill patternType="none">
          <bgColor indexed="65"/>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mpbelljames@btinterne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7"/>
  <sheetViews>
    <sheetView zoomScalePageLayoutView="0" workbookViewId="0" topLeftCell="A10">
      <selection activeCell="A7" sqref="A7"/>
    </sheetView>
  </sheetViews>
  <sheetFormatPr defaultColWidth="9.140625" defaultRowHeight="12.75"/>
  <cols>
    <col min="1" max="1" width="141.7109375" style="173" customWidth="1"/>
    <col min="2" max="16384" width="9.140625" style="173" customWidth="1"/>
  </cols>
  <sheetData>
    <row r="1" s="171" customFormat="1" ht="18">
      <c r="A1" s="177" t="s">
        <v>95</v>
      </c>
    </row>
    <row r="2" ht="7.5" customHeight="1">
      <c r="A2" s="172"/>
    </row>
    <row r="3" ht="15.75">
      <c r="A3" s="174" t="s">
        <v>79</v>
      </c>
    </row>
    <row r="4" ht="15">
      <c r="A4" s="173" t="s">
        <v>10</v>
      </c>
    </row>
    <row r="5" ht="15">
      <c r="A5" s="173" t="s">
        <v>1</v>
      </c>
    </row>
    <row r="6" ht="15">
      <c r="A6" s="173" t="s">
        <v>80</v>
      </c>
    </row>
    <row r="7" ht="15">
      <c r="A7" s="173" t="s">
        <v>39</v>
      </c>
    </row>
    <row r="8" ht="15">
      <c r="A8" s="173" t="s">
        <v>38</v>
      </c>
    </row>
    <row r="9" ht="15">
      <c r="A9" s="173" t="s">
        <v>11</v>
      </c>
    </row>
    <row r="10" ht="15">
      <c r="A10" s="173" t="s">
        <v>81</v>
      </c>
    </row>
    <row r="11" ht="15">
      <c r="A11" s="173" t="s">
        <v>82</v>
      </c>
    </row>
    <row r="12" ht="7.5" customHeight="1">
      <c r="A12" s="175"/>
    </row>
    <row r="13" ht="15.75">
      <c r="A13" s="174" t="s">
        <v>83</v>
      </c>
    </row>
    <row r="14" ht="15">
      <c r="A14" s="173" t="s">
        <v>84</v>
      </c>
    </row>
    <row r="15" ht="15">
      <c r="A15" s="173" t="s">
        <v>85</v>
      </c>
    </row>
    <row r="16" ht="7.5" customHeight="1">
      <c r="A16" s="175"/>
    </row>
    <row r="17" ht="15.75">
      <c r="A17" s="174" t="s">
        <v>86</v>
      </c>
    </row>
    <row r="18" ht="15">
      <c r="A18" s="173" t="s">
        <v>84</v>
      </c>
    </row>
    <row r="19" ht="15">
      <c r="A19" s="173" t="s">
        <v>87</v>
      </c>
    </row>
    <row r="20" ht="7.5" customHeight="1"/>
    <row r="21" ht="45" customHeight="1">
      <c r="A21" s="173" t="s">
        <v>99</v>
      </c>
    </row>
    <row r="22" ht="7.5" customHeight="1"/>
    <row r="23" ht="30">
      <c r="A23" s="173" t="s">
        <v>88</v>
      </c>
    </row>
    <row r="24" ht="30">
      <c r="A24" s="173" t="s">
        <v>89</v>
      </c>
    </row>
    <row r="25" ht="7.5" customHeight="1"/>
    <row r="26" ht="30">
      <c r="A26" s="173" t="s">
        <v>90</v>
      </c>
    </row>
    <row r="27" ht="7.5" customHeight="1"/>
    <row r="28" ht="60">
      <c r="A28" s="173" t="s">
        <v>100</v>
      </c>
    </row>
    <row r="29" ht="7.5" customHeight="1"/>
    <row r="30" ht="15">
      <c r="A30" s="173" t="s">
        <v>91</v>
      </c>
    </row>
    <row r="31" ht="7.5" customHeight="1"/>
    <row r="32" ht="15">
      <c r="A32" s="173" t="s">
        <v>92</v>
      </c>
    </row>
    <row r="33" ht="7.5" customHeight="1"/>
    <row r="34" ht="15">
      <c r="A34" s="173" t="s">
        <v>93</v>
      </c>
    </row>
    <row r="35" ht="15">
      <c r="A35" s="176" t="s">
        <v>94</v>
      </c>
    </row>
    <row r="37" ht="15.75">
      <c r="A37" s="175"/>
    </row>
  </sheetData>
  <sheetProtection/>
  <hyperlinks>
    <hyperlink ref="A35" r:id="rId1" display="mailto:campbelljames@btinternet.com"/>
  </hyperlinks>
  <printOptions/>
  <pageMargins left="0.5" right="0.33" top="0.22" bottom="0.14" header="0.23" footer="0.16"/>
  <pageSetup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I4" sqref="I4"/>
    </sheetView>
  </sheetViews>
  <sheetFormatPr defaultColWidth="9.140625" defaultRowHeight="12.75"/>
  <cols>
    <col min="1" max="1" width="2.8515625" style="0" customWidth="1"/>
    <col min="2" max="2" width="15.7109375" style="0" customWidth="1"/>
    <col min="3"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56</v>
      </c>
      <c r="C2" s="3"/>
      <c r="D2" s="3"/>
      <c r="E2" s="3"/>
      <c r="F2" s="3" t="s">
        <v>54</v>
      </c>
      <c r="G2" s="3"/>
      <c r="H2" s="3"/>
      <c r="I2" s="3"/>
      <c r="J2" s="3"/>
      <c r="K2" s="3"/>
      <c r="L2" s="3"/>
      <c r="M2" s="3"/>
      <c r="N2" s="3"/>
      <c r="O2" s="3"/>
      <c r="P2" s="3"/>
      <c r="Q2" s="3"/>
      <c r="R2" s="3"/>
      <c r="S2" s="3"/>
      <c r="T2" s="3"/>
      <c r="U2" s="3"/>
      <c r="V2" s="3"/>
    </row>
    <row r="3" spans="2:22" ht="19.5" customHeight="1">
      <c r="B3" s="2"/>
      <c r="C3" s="2"/>
      <c r="D3" s="2"/>
      <c r="E3" s="2"/>
      <c r="F3" s="2"/>
      <c r="G3" s="2"/>
      <c r="H3" s="2"/>
      <c r="I3" s="2"/>
      <c r="J3" s="2"/>
      <c r="K3" s="2"/>
      <c r="L3" s="2"/>
      <c r="M3" s="2"/>
      <c r="N3" s="2"/>
      <c r="O3" s="2"/>
      <c r="P3" s="2"/>
      <c r="Q3" s="2"/>
      <c r="R3" s="2"/>
      <c r="S3" s="2"/>
      <c r="T3" s="2"/>
      <c r="U3" s="2"/>
      <c r="V3" s="2"/>
    </row>
    <row r="4" spans="2:22" ht="19.5" customHeight="1">
      <c r="B4" s="2"/>
      <c r="C4" s="2"/>
      <c r="D4" s="2"/>
      <c r="E4" s="2"/>
      <c r="F4" s="3" t="s">
        <v>48</v>
      </c>
      <c r="G4" s="2"/>
      <c r="H4" s="3">
        <v>18</v>
      </c>
      <c r="I4" s="3" t="s">
        <v>97</v>
      </c>
      <c r="J4" s="3"/>
      <c r="K4" s="14"/>
      <c r="L4" s="3"/>
      <c r="M4" s="14"/>
      <c r="N4" s="2"/>
      <c r="O4" s="2"/>
      <c r="P4" s="2"/>
      <c r="Q4" s="14"/>
      <c r="R4" s="2"/>
      <c r="S4" s="2"/>
      <c r="T4" s="2"/>
      <c r="U4" s="2"/>
      <c r="V4" s="2"/>
    </row>
    <row r="5" spans="2:22" ht="21" customHeight="1" thickBot="1">
      <c r="B5" s="2"/>
      <c r="C5" s="2"/>
      <c r="D5" s="2"/>
      <c r="E5" s="2"/>
      <c r="F5" s="2"/>
      <c r="G5" s="5"/>
      <c r="H5" s="2"/>
      <c r="I5" s="2"/>
      <c r="J5" s="2"/>
      <c r="K5" s="2"/>
      <c r="L5" s="2"/>
      <c r="M5" s="14"/>
      <c r="N5" s="2"/>
      <c r="O5" s="2"/>
      <c r="P5" s="2"/>
      <c r="Q5" s="14"/>
      <c r="R5" s="2"/>
      <c r="S5" s="2"/>
      <c r="T5" s="2"/>
      <c r="U5" s="2"/>
      <c r="V5" s="2"/>
    </row>
    <row r="6" spans="2:22" ht="19.5" customHeight="1">
      <c r="B6" s="8" t="s">
        <v>2</v>
      </c>
      <c r="C6" s="241" t="s">
        <v>29</v>
      </c>
      <c r="D6" s="242"/>
      <c r="E6" s="242"/>
      <c r="F6" s="243"/>
      <c r="G6" s="244"/>
      <c r="H6" s="209" t="s">
        <v>28</v>
      </c>
      <c r="I6" s="210"/>
      <c r="J6" s="210"/>
      <c r="K6" s="211"/>
      <c r="L6" s="212"/>
      <c r="M6" s="209" t="s">
        <v>30</v>
      </c>
      <c r="N6" s="210"/>
      <c r="O6" s="210"/>
      <c r="P6" s="211"/>
      <c r="Q6" s="212"/>
      <c r="R6" s="209" t="s">
        <v>31</v>
      </c>
      <c r="S6" s="210"/>
      <c r="T6" s="210"/>
      <c r="U6" s="211"/>
      <c r="V6" s="212"/>
    </row>
    <row r="7" spans="2:22" ht="19.5" customHeight="1">
      <c r="B7" s="9" t="s">
        <v>3</v>
      </c>
      <c r="C7" s="15">
        <f>Speeds!K44</f>
        <v>19</v>
      </c>
      <c r="D7" s="193" t="s">
        <v>33</v>
      </c>
      <c r="E7" s="245"/>
      <c r="F7" s="213" t="s">
        <v>34</v>
      </c>
      <c r="G7" s="215" t="s">
        <v>35</v>
      </c>
      <c r="H7" s="15">
        <f>Speeds!K46</f>
        <v>16</v>
      </c>
      <c r="I7" s="193" t="s">
        <v>33</v>
      </c>
      <c r="J7" s="194"/>
      <c r="K7" s="213" t="s">
        <v>34</v>
      </c>
      <c r="L7" s="215" t="s">
        <v>35</v>
      </c>
      <c r="M7" s="15">
        <f>Speeds!K48</f>
        <v>15</v>
      </c>
      <c r="N7" s="193" t="s">
        <v>33</v>
      </c>
      <c r="O7" s="194"/>
      <c r="P7" s="213" t="s">
        <v>34</v>
      </c>
      <c r="Q7" s="215" t="s">
        <v>35</v>
      </c>
      <c r="R7" s="15">
        <f>Speeds!K50</f>
        <v>15</v>
      </c>
      <c r="S7" s="193" t="s">
        <v>33</v>
      </c>
      <c r="T7" s="194"/>
      <c r="U7" s="213" t="s">
        <v>34</v>
      </c>
      <c r="V7" s="215" t="s">
        <v>35</v>
      </c>
    </row>
    <row r="8" spans="2:22" ht="19.5" customHeight="1">
      <c r="B8" s="9" t="s">
        <v>4</v>
      </c>
      <c r="C8" s="15">
        <f>Speeds!K45</f>
        <v>19</v>
      </c>
      <c r="D8" s="203" t="s">
        <v>33</v>
      </c>
      <c r="E8" s="204"/>
      <c r="F8" s="214"/>
      <c r="G8" s="216"/>
      <c r="H8" s="15">
        <f>Speeds!K47</f>
        <v>12.5</v>
      </c>
      <c r="I8" s="205" t="s">
        <v>33</v>
      </c>
      <c r="J8" s="206"/>
      <c r="K8" s="214"/>
      <c r="L8" s="216"/>
      <c r="M8" s="15">
        <f>Speeds!K49</f>
        <v>12.5</v>
      </c>
      <c r="N8" s="205" t="s">
        <v>33</v>
      </c>
      <c r="O8" s="206"/>
      <c r="P8" s="214"/>
      <c r="Q8" s="216"/>
      <c r="R8" s="15">
        <f>Speeds!K51</f>
        <v>9</v>
      </c>
      <c r="S8" s="205" t="s">
        <v>33</v>
      </c>
      <c r="T8" s="206"/>
      <c r="U8" s="214"/>
      <c r="V8" s="216"/>
    </row>
    <row r="9" spans="2:22" ht="30" customHeight="1" thickBot="1">
      <c r="B9" s="10" t="s">
        <v>32</v>
      </c>
      <c r="C9" s="23" t="s">
        <v>12</v>
      </c>
      <c r="D9" s="24" t="s">
        <v>13</v>
      </c>
      <c r="E9" s="25" t="s">
        <v>14</v>
      </c>
      <c r="F9" s="246"/>
      <c r="G9" s="247"/>
      <c r="H9" s="23" t="s">
        <v>12</v>
      </c>
      <c r="I9" s="24" t="s">
        <v>13</v>
      </c>
      <c r="J9" s="25" t="s">
        <v>14</v>
      </c>
      <c r="K9" s="246"/>
      <c r="L9" s="247"/>
      <c r="M9" s="23" t="s">
        <v>12</v>
      </c>
      <c r="N9" s="24" t="s">
        <v>13</v>
      </c>
      <c r="O9" s="25" t="s">
        <v>14</v>
      </c>
      <c r="P9" s="246"/>
      <c r="Q9" s="247"/>
      <c r="R9" s="23" t="s">
        <v>12</v>
      </c>
      <c r="S9" s="24" t="s">
        <v>13</v>
      </c>
      <c r="T9" s="25" t="s">
        <v>14</v>
      </c>
      <c r="U9" s="246"/>
      <c r="V9" s="247"/>
    </row>
    <row r="10" spans="2:22" ht="19.5" customHeight="1">
      <c r="B10" s="100">
        <v>0.2</v>
      </c>
      <c r="C10" s="26">
        <f>($F10+$G10)*1</f>
        <v>7.6000000000000005</v>
      </c>
      <c r="D10" s="27">
        <f>($F10+$G10)*2</f>
        <v>15.200000000000001</v>
      </c>
      <c r="E10" s="28">
        <f>($F10+$G10)*3</f>
        <v>22.8</v>
      </c>
      <c r="F10" s="29">
        <f aca="true" t="shared" si="0" ref="F10:F18">B10*$C$7</f>
        <v>3.8000000000000003</v>
      </c>
      <c r="G10" s="30">
        <f aca="true" t="shared" si="1" ref="G10:G18">B10*$C$8</f>
        <v>3.8000000000000003</v>
      </c>
      <c r="H10" s="28">
        <f aca="true" t="shared" si="2" ref="H10:H18">(K10+L10)*1</f>
        <v>5.7</v>
      </c>
      <c r="I10" s="28">
        <f aca="true" t="shared" si="3" ref="I10:I18">(K10+L10)*2</f>
        <v>11.4</v>
      </c>
      <c r="J10" s="28">
        <f aca="true" t="shared" si="4" ref="J10:J18">(K10+L10)*3</f>
        <v>17.1</v>
      </c>
      <c r="K10" s="28">
        <f aca="true" t="shared" si="5" ref="K10:K18">B10*$H$7</f>
        <v>3.2</v>
      </c>
      <c r="L10" s="30">
        <f aca="true" t="shared" si="6" ref="L10:L18">B10*$H$8</f>
        <v>2.5</v>
      </c>
      <c r="M10" s="28">
        <f aca="true" t="shared" si="7" ref="M10:M18">(P10+Q10)*1</f>
        <v>5.5</v>
      </c>
      <c r="N10" s="28">
        <f aca="true" t="shared" si="8" ref="N10:N18">(P10+Q10)*2</f>
        <v>11</v>
      </c>
      <c r="O10" s="28">
        <f aca="true" t="shared" si="9" ref="O10:O18">(P10+Q10)*3</f>
        <v>16.5</v>
      </c>
      <c r="P10" s="28">
        <f aca="true" t="shared" si="10" ref="P10:P18">B10*$M$7</f>
        <v>3</v>
      </c>
      <c r="Q10" s="30">
        <f aca="true" t="shared" si="11" ref="Q10:Q18">B10*$M$8</f>
        <v>2.5</v>
      </c>
      <c r="R10" s="27">
        <f aca="true" t="shared" si="12" ref="R10:R18">(U10+V10)*1</f>
        <v>4.8</v>
      </c>
      <c r="S10" s="27">
        <f aca="true" t="shared" si="13" ref="S10:S18">(U10+V10)*2</f>
        <v>9.6</v>
      </c>
      <c r="T10" s="27">
        <f aca="true" t="shared" si="14" ref="T10:T18">(U10+V10)*3</f>
        <v>14.399999999999999</v>
      </c>
      <c r="U10" s="28">
        <f aca="true" t="shared" si="15" ref="U10:U18">B10*$R$7</f>
        <v>3</v>
      </c>
      <c r="V10" s="30">
        <f aca="true" t="shared" si="16" ref="V10:V18">B10*$R$8</f>
        <v>1.8</v>
      </c>
    </row>
    <row r="11" spans="2:22" ht="19.5" customHeight="1">
      <c r="B11" s="101">
        <v>0.25</v>
      </c>
      <c r="C11" s="31">
        <f aca="true" t="shared" si="17" ref="C11:C18">($F11+$G11)*1</f>
        <v>9.5</v>
      </c>
      <c r="D11" s="32">
        <f aca="true" t="shared" si="18" ref="D11:D18">($F11+$G11)*2</f>
        <v>19</v>
      </c>
      <c r="E11" s="32">
        <f aca="true" t="shared" si="19" ref="E11:E18">($F11+$G11)*3</f>
        <v>28.5</v>
      </c>
      <c r="F11" s="32">
        <f t="shared" si="0"/>
        <v>4.75</v>
      </c>
      <c r="G11" s="33">
        <f t="shared" si="1"/>
        <v>4.75</v>
      </c>
      <c r="H11" s="32">
        <f t="shared" si="2"/>
        <v>7.125</v>
      </c>
      <c r="I11" s="32">
        <f t="shared" si="3"/>
        <v>14.25</v>
      </c>
      <c r="J11" s="32">
        <f t="shared" si="4"/>
        <v>21.375</v>
      </c>
      <c r="K11" s="32">
        <f t="shared" si="5"/>
        <v>4</v>
      </c>
      <c r="L11" s="33">
        <f t="shared" si="6"/>
        <v>3.125</v>
      </c>
      <c r="M11" s="32">
        <f t="shared" si="7"/>
        <v>6.875</v>
      </c>
      <c r="N11" s="32">
        <f t="shared" si="8"/>
        <v>13.75</v>
      </c>
      <c r="O11" s="32">
        <f t="shared" si="9"/>
        <v>20.625</v>
      </c>
      <c r="P11" s="32">
        <f t="shared" si="10"/>
        <v>3.75</v>
      </c>
      <c r="Q11" s="33">
        <f t="shared" si="11"/>
        <v>3.125</v>
      </c>
      <c r="R11" s="39">
        <f t="shared" si="12"/>
        <v>6</v>
      </c>
      <c r="S11" s="39">
        <f t="shared" si="13"/>
        <v>12</v>
      </c>
      <c r="T11" s="39">
        <f t="shared" si="14"/>
        <v>18</v>
      </c>
      <c r="U11" s="32">
        <f t="shared" si="15"/>
        <v>3.75</v>
      </c>
      <c r="V11" s="33">
        <f t="shared" si="16"/>
        <v>2.25</v>
      </c>
    </row>
    <row r="12" spans="2:22" ht="19.5" customHeight="1">
      <c r="B12" s="101">
        <v>0.3</v>
      </c>
      <c r="C12" s="34">
        <f t="shared" si="17"/>
        <v>11.4</v>
      </c>
      <c r="D12" s="32">
        <f t="shared" si="18"/>
        <v>22.8</v>
      </c>
      <c r="E12" s="32">
        <f t="shared" si="19"/>
        <v>34.2</v>
      </c>
      <c r="F12" s="32">
        <f t="shared" si="0"/>
        <v>5.7</v>
      </c>
      <c r="G12" s="33">
        <f t="shared" si="1"/>
        <v>5.7</v>
      </c>
      <c r="H12" s="32">
        <f t="shared" si="2"/>
        <v>8.55</v>
      </c>
      <c r="I12" s="32">
        <f t="shared" si="3"/>
        <v>17.1</v>
      </c>
      <c r="J12" s="32">
        <f t="shared" si="4"/>
        <v>25.650000000000002</v>
      </c>
      <c r="K12" s="32">
        <f t="shared" si="5"/>
        <v>4.8</v>
      </c>
      <c r="L12" s="33">
        <f t="shared" si="6"/>
        <v>3.75</v>
      </c>
      <c r="M12" s="32">
        <f t="shared" si="7"/>
        <v>8.25</v>
      </c>
      <c r="N12" s="32">
        <f t="shared" si="8"/>
        <v>16.5</v>
      </c>
      <c r="O12" s="32">
        <f t="shared" si="9"/>
        <v>24.75</v>
      </c>
      <c r="P12" s="32">
        <f t="shared" si="10"/>
        <v>4.5</v>
      </c>
      <c r="Q12" s="33">
        <f t="shared" si="11"/>
        <v>3.75</v>
      </c>
      <c r="R12" s="39">
        <f t="shared" si="12"/>
        <v>7.199999999999999</v>
      </c>
      <c r="S12" s="39">
        <f t="shared" si="13"/>
        <v>14.399999999999999</v>
      </c>
      <c r="T12" s="39">
        <f t="shared" si="14"/>
        <v>21.599999999999998</v>
      </c>
      <c r="U12" s="32">
        <f t="shared" si="15"/>
        <v>4.5</v>
      </c>
      <c r="V12" s="33">
        <f t="shared" si="16"/>
        <v>2.6999999999999997</v>
      </c>
    </row>
    <row r="13" spans="2:22" ht="19.5" customHeight="1">
      <c r="B13" s="101">
        <v>0.35</v>
      </c>
      <c r="C13" s="34">
        <f t="shared" si="17"/>
        <v>13.299999999999999</v>
      </c>
      <c r="D13" s="32">
        <f t="shared" si="18"/>
        <v>26.599999999999998</v>
      </c>
      <c r="E13" s="32">
        <f t="shared" si="19"/>
        <v>39.9</v>
      </c>
      <c r="F13" s="32">
        <f t="shared" si="0"/>
        <v>6.6499999999999995</v>
      </c>
      <c r="G13" s="33">
        <f t="shared" si="1"/>
        <v>6.6499999999999995</v>
      </c>
      <c r="H13" s="32">
        <f t="shared" si="2"/>
        <v>9.975</v>
      </c>
      <c r="I13" s="39">
        <f t="shared" si="3"/>
        <v>19.95</v>
      </c>
      <c r="J13" s="32">
        <f t="shared" si="4"/>
        <v>29.924999999999997</v>
      </c>
      <c r="K13" s="32">
        <f t="shared" si="5"/>
        <v>5.6</v>
      </c>
      <c r="L13" s="33">
        <f t="shared" si="6"/>
        <v>4.375</v>
      </c>
      <c r="M13" s="32">
        <f t="shared" si="7"/>
        <v>9.625</v>
      </c>
      <c r="N13" s="32">
        <f t="shared" si="8"/>
        <v>19.25</v>
      </c>
      <c r="O13" s="39">
        <f t="shared" si="9"/>
        <v>28.875</v>
      </c>
      <c r="P13" s="32">
        <f t="shared" si="10"/>
        <v>5.25</v>
      </c>
      <c r="Q13" s="33">
        <f t="shared" si="11"/>
        <v>4.375</v>
      </c>
      <c r="R13" s="39">
        <f t="shared" si="12"/>
        <v>8.4</v>
      </c>
      <c r="S13" s="39">
        <f t="shared" si="13"/>
        <v>16.8</v>
      </c>
      <c r="T13" s="39">
        <f t="shared" si="14"/>
        <v>25.200000000000003</v>
      </c>
      <c r="U13" s="32">
        <f t="shared" si="15"/>
        <v>5.25</v>
      </c>
      <c r="V13" s="33">
        <f t="shared" si="16"/>
        <v>3.15</v>
      </c>
    </row>
    <row r="14" spans="2:22" ht="19.5" customHeight="1">
      <c r="B14" s="101">
        <v>0.4</v>
      </c>
      <c r="C14" s="34">
        <f t="shared" si="17"/>
        <v>15.200000000000001</v>
      </c>
      <c r="D14" s="32">
        <f t="shared" si="18"/>
        <v>30.400000000000002</v>
      </c>
      <c r="E14" s="32">
        <f t="shared" si="19"/>
        <v>45.6</v>
      </c>
      <c r="F14" s="32">
        <f t="shared" si="0"/>
        <v>7.6000000000000005</v>
      </c>
      <c r="G14" s="33">
        <f t="shared" si="1"/>
        <v>7.6000000000000005</v>
      </c>
      <c r="H14" s="32">
        <f t="shared" si="2"/>
        <v>11.4</v>
      </c>
      <c r="I14" s="39">
        <f t="shared" si="3"/>
        <v>22.8</v>
      </c>
      <c r="J14" s="32">
        <f t="shared" si="4"/>
        <v>34.2</v>
      </c>
      <c r="K14" s="32">
        <f t="shared" si="5"/>
        <v>6.4</v>
      </c>
      <c r="L14" s="33">
        <f t="shared" si="6"/>
        <v>5</v>
      </c>
      <c r="M14" s="32">
        <f t="shared" si="7"/>
        <v>11</v>
      </c>
      <c r="N14" s="32">
        <f t="shared" si="8"/>
        <v>22</v>
      </c>
      <c r="O14" s="39">
        <f t="shared" si="9"/>
        <v>33</v>
      </c>
      <c r="P14" s="32">
        <f t="shared" si="10"/>
        <v>6</v>
      </c>
      <c r="Q14" s="33">
        <f t="shared" si="11"/>
        <v>5</v>
      </c>
      <c r="R14" s="39">
        <f t="shared" si="12"/>
        <v>9.6</v>
      </c>
      <c r="S14" s="39">
        <f t="shared" si="13"/>
        <v>19.2</v>
      </c>
      <c r="T14" s="39">
        <f t="shared" si="14"/>
        <v>28.799999999999997</v>
      </c>
      <c r="U14" s="32">
        <f t="shared" si="15"/>
        <v>6</v>
      </c>
      <c r="V14" s="33">
        <f t="shared" si="16"/>
        <v>3.6</v>
      </c>
    </row>
    <row r="15" spans="2:22" ht="19.5" customHeight="1">
      <c r="B15" s="101">
        <v>0.45</v>
      </c>
      <c r="C15" s="31">
        <f t="shared" si="17"/>
        <v>17.1</v>
      </c>
      <c r="D15" s="32">
        <f t="shared" si="18"/>
        <v>34.2</v>
      </c>
      <c r="E15" s="35">
        <f t="shared" si="19"/>
        <v>51.300000000000004</v>
      </c>
      <c r="F15" s="32">
        <f t="shared" si="0"/>
        <v>8.55</v>
      </c>
      <c r="G15" s="33">
        <f t="shared" si="1"/>
        <v>8.55</v>
      </c>
      <c r="H15" s="32">
        <f t="shared" si="2"/>
        <v>12.825</v>
      </c>
      <c r="I15" s="39">
        <f t="shared" si="3"/>
        <v>25.65</v>
      </c>
      <c r="J15" s="32">
        <f t="shared" si="4"/>
        <v>38.474999999999994</v>
      </c>
      <c r="K15" s="32">
        <f t="shared" si="5"/>
        <v>7.2</v>
      </c>
      <c r="L15" s="33">
        <f t="shared" si="6"/>
        <v>5.625</v>
      </c>
      <c r="M15" s="32">
        <f t="shared" si="7"/>
        <v>12.375</v>
      </c>
      <c r="N15" s="39">
        <f t="shared" si="8"/>
        <v>24.75</v>
      </c>
      <c r="O15" s="32">
        <f t="shared" si="9"/>
        <v>37.125</v>
      </c>
      <c r="P15" s="32">
        <f t="shared" si="10"/>
        <v>6.75</v>
      </c>
      <c r="Q15" s="33">
        <f t="shared" si="11"/>
        <v>5.625</v>
      </c>
      <c r="R15" s="39">
        <f t="shared" si="12"/>
        <v>10.8</v>
      </c>
      <c r="S15" s="39">
        <f t="shared" si="13"/>
        <v>21.6</v>
      </c>
      <c r="T15" s="39">
        <f t="shared" si="14"/>
        <v>32.400000000000006</v>
      </c>
      <c r="U15" s="32">
        <f t="shared" si="15"/>
        <v>6.75</v>
      </c>
      <c r="V15" s="33">
        <f t="shared" si="16"/>
        <v>4.05</v>
      </c>
    </row>
    <row r="16" spans="2:22" ht="19.5" customHeight="1">
      <c r="B16" s="101">
        <v>0.5</v>
      </c>
      <c r="C16" s="31">
        <f t="shared" si="17"/>
        <v>19</v>
      </c>
      <c r="D16" s="32">
        <f t="shared" si="18"/>
        <v>38</v>
      </c>
      <c r="E16" s="32">
        <f t="shared" si="19"/>
        <v>57</v>
      </c>
      <c r="F16" s="32">
        <f t="shared" si="0"/>
        <v>9.5</v>
      </c>
      <c r="G16" s="33">
        <f t="shared" si="1"/>
        <v>9.5</v>
      </c>
      <c r="H16" s="32">
        <f t="shared" si="2"/>
        <v>14.25</v>
      </c>
      <c r="I16" s="39">
        <f t="shared" si="3"/>
        <v>28.5</v>
      </c>
      <c r="J16" s="32">
        <f t="shared" si="4"/>
        <v>42.75</v>
      </c>
      <c r="K16" s="32">
        <f t="shared" si="5"/>
        <v>8</v>
      </c>
      <c r="L16" s="33">
        <f t="shared" si="6"/>
        <v>6.25</v>
      </c>
      <c r="M16" s="32">
        <f t="shared" si="7"/>
        <v>13.75</v>
      </c>
      <c r="N16" s="32">
        <f t="shared" si="8"/>
        <v>27.5</v>
      </c>
      <c r="O16" s="32">
        <f t="shared" si="9"/>
        <v>41.25</v>
      </c>
      <c r="P16" s="32">
        <f t="shared" si="10"/>
        <v>7.5</v>
      </c>
      <c r="Q16" s="33">
        <f t="shared" si="11"/>
        <v>6.25</v>
      </c>
      <c r="R16" s="39">
        <f t="shared" si="12"/>
        <v>12</v>
      </c>
      <c r="S16" s="39">
        <f t="shared" si="13"/>
        <v>24</v>
      </c>
      <c r="T16" s="39">
        <f t="shared" si="14"/>
        <v>36</v>
      </c>
      <c r="U16" s="32">
        <f t="shared" si="15"/>
        <v>7.5</v>
      </c>
      <c r="V16" s="33">
        <f t="shared" si="16"/>
        <v>4.5</v>
      </c>
    </row>
    <row r="17" spans="2:22" ht="19.5" customHeight="1">
      <c r="B17" s="101">
        <v>0.55</v>
      </c>
      <c r="C17" s="31">
        <f t="shared" si="17"/>
        <v>20.900000000000002</v>
      </c>
      <c r="D17" s="32">
        <f t="shared" si="18"/>
        <v>41.800000000000004</v>
      </c>
      <c r="E17" s="32">
        <f t="shared" si="19"/>
        <v>62.7</v>
      </c>
      <c r="F17" s="32">
        <f t="shared" si="0"/>
        <v>10.450000000000001</v>
      </c>
      <c r="G17" s="33">
        <f t="shared" si="1"/>
        <v>10.450000000000001</v>
      </c>
      <c r="H17" s="32">
        <f t="shared" si="2"/>
        <v>15.675</v>
      </c>
      <c r="I17" s="32">
        <f t="shared" si="3"/>
        <v>31.35</v>
      </c>
      <c r="J17" s="32">
        <f t="shared" si="4"/>
        <v>47.025000000000006</v>
      </c>
      <c r="K17" s="32">
        <f t="shared" si="5"/>
        <v>8.8</v>
      </c>
      <c r="L17" s="33">
        <f t="shared" si="6"/>
        <v>6.875000000000001</v>
      </c>
      <c r="M17" s="32">
        <f t="shared" si="7"/>
        <v>15.125</v>
      </c>
      <c r="N17" s="39">
        <f t="shared" si="8"/>
        <v>30.25</v>
      </c>
      <c r="O17" s="32">
        <f t="shared" si="9"/>
        <v>45.375</v>
      </c>
      <c r="P17" s="32">
        <f t="shared" si="10"/>
        <v>8.25</v>
      </c>
      <c r="Q17" s="33">
        <f t="shared" si="11"/>
        <v>6.875000000000001</v>
      </c>
      <c r="R17" s="39">
        <f t="shared" si="12"/>
        <v>13.2</v>
      </c>
      <c r="S17" s="39">
        <f t="shared" si="13"/>
        <v>26.4</v>
      </c>
      <c r="T17" s="39">
        <f t="shared" si="14"/>
        <v>39.599999999999994</v>
      </c>
      <c r="U17" s="32">
        <f t="shared" si="15"/>
        <v>8.25</v>
      </c>
      <c r="V17" s="33">
        <f t="shared" si="16"/>
        <v>4.95</v>
      </c>
    </row>
    <row r="18" spans="2:22" ht="19.5" customHeight="1" thickBot="1">
      <c r="B18" s="102">
        <v>0.6</v>
      </c>
      <c r="C18" s="36">
        <f t="shared" si="17"/>
        <v>22.8</v>
      </c>
      <c r="D18" s="37">
        <f t="shared" si="18"/>
        <v>45.6</v>
      </c>
      <c r="E18" s="37">
        <f t="shared" si="19"/>
        <v>68.4</v>
      </c>
      <c r="F18" s="37">
        <f t="shared" si="0"/>
        <v>11.4</v>
      </c>
      <c r="G18" s="38">
        <f t="shared" si="1"/>
        <v>11.4</v>
      </c>
      <c r="H18" s="37">
        <f t="shared" si="2"/>
        <v>17.1</v>
      </c>
      <c r="I18" s="37">
        <f t="shared" si="3"/>
        <v>34.2</v>
      </c>
      <c r="J18" s="37">
        <f t="shared" si="4"/>
        <v>51.300000000000004</v>
      </c>
      <c r="K18" s="37">
        <f t="shared" si="5"/>
        <v>9.6</v>
      </c>
      <c r="L18" s="38">
        <f t="shared" si="6"/>
        <v>7.5</v>
      </c>
      <c r="M18" s="37">
        <f t="shared" si="7"/>
        <v>16.5</v>
      </c>
      <c r="N18" s="40">
        <f t="shared" si="8"/>
        <v>33</v>
      </c>
      <c r="O18" s="37">
        <f t="shared" si="9"/>
        <v>49.5</v>
      </c>
      <c r="P18" s="37">
        <f t="shared" si="10"/>
        <v>9</v>
      </c>
      <c r="Q18" s="38">
        <f t="shared" si="11"/>
        <v>7.5</v>
      </c>
      <c r="R18" s="40">
        <f t="shared" si="12"/>
        <v>14.399999999999999</v>
      </c>
      <c r="S18" s="40">
        <f t="shared" si="13"/>
        <v>28.799999999999997</v>
      </c>
      <c r="T18" s="40">
        <f t="shared" si="14"/>
        <v>43.199999999999996</v>
      </c>
      <c r="U18" s="37">
        <f t="shared" si="15"/>
        <v>9</v>
      </c>
      <c r="V18" s="38">
        <f t="shared" si="16"/>
        <v>5.3999999999999995</v>
      </c>
    </row>
    <row r="19" spans="2:22" ht="19.5" customHeight="1">
      <c r="B19" s="2"/>
      <c r="C19" s="2"/>
      <c r="D19" s="2"/>
      <c r="E19" s="2"/>
      <c r="F19" s="2"/>
      <c r="G19" s="2"/>
      <c r="H19" s="2"/>
      <c r="I19" s="2"/>
      <c r="J19" s="2"/>
      <c r="K19" s="2"/>
      <c r="L19" s="2"/>
      <c r="M19" s="2"/>
      <c r="N19" s="2"/>
      <c r="O19" s="2"/>
      <c r="P19" s="2"/>
      <c r="Q19" s="2"/>
      <c r="R19" s="2"/>
      <c r="S19" s="2"/>
      <c r="T19" s="2"/>
      <c r="U19" s="2"/>
      <c r="V19" s="7"/>
    </row>
    <row r="20" spans="2:22" ht="19.5" customHeight="1">
      <c r="B20" s="2"/>
      <c r="C20" s="2"/>
      <c r="D20" s="2"/>
      <c r="E20" s="2"/>
      <c r="F20" s="2"/>
      <c r="G20" s="2"/>
      <c r="H20" s="2"/>
      <c r="I20" s="2"/>
      <c r="J20" s="2"/>
      <c r="K20" s="2"/>
      <c r="L20" s="2"/>
      <c r="M20" s="2"/>
      <c r="N20" s="2"/>
      <c r="O20" s="2"/>
      <c r="P20" s="2"/>
      <c r="Q20" s="2"/>
      <c r="R20" s="2"/>
      <c r="S20" s="2"/>
      <c r="T20" s="2"/>
      <c r="U20" s="2"/>
      <c r="V20" s="2"/>
    </row>
    <row r="21" spans="2:22" ht="12.75">
      <c r="B21" s="2"/>
      <c r="C21" s="2"/>
      <c r="D21" s="2"/>
      <c r="E21" s="2"/>
      <c r="F21" s="2"/>
      <c r="G21" s="2"/>
      <c r="H21" s="2"/>
      <c r="I21" s="2"/>
      <c r="U21" s="2"/>
      <c r="V21" s="2"/>
    </row>
    <row r="22" spans="2:22" ht="12.75">
      <c r="B22" s="2"/>
      <c r="C22" s="2"/>
      <c r="D22" s="2"/>
      <c r="E22" s="2"/>
      <c r="F22" s="2"/>
      <c r="G22" s="2"/>
      <c r="H22" s="2"/>
      <c r="I22" s="2"/>
      <c r="U22" s="2"/>
      <c r="V22" s="2"/>
    </row>
    <row r="23" spans="2:22" ht="12.75">
      <c r="B23" s="2"/>
      <c r="C23" s="2"/>
      <c r="D23" s="2"/>
      <c r="E23" s="2"/>
      <c r="F23" s="2"/>
      <c r="G23" s="2"/>
      <c r="H23" s="2"/>
      <c r="I23" s="2"/>
      <c r="U23" s="2"/>
      <c r="V23" s="2"/>
    </row>
    <row r="24" spans="2:22" ht="12.75">
      <c r="B24" s="2"/>
      <c r="C24" s="2"/>
      <c r="D24" s="2"/>
      <c r="E24" s="2"/>
      <c r="F24" s="2"/>
      <c r="G24" s="2"/>
      <c r="H24" s="2"/>
      <c r="I24" s="2"/>
      <c r="U24" s="2"/>
      <c r="V24" s="2"/>
    </row>
    <row r="25" spans="2:22" ht="12.75">
      <c r="B25" s="2"/>
      <c r="C25" s="2"/>
      <c r="D25" s="2"/>
      <c r="E25" s="2"/>
      <c r="F25" s="2"/>
      <c r="G25" s="2"/>
      <c r="H25" s="2"/>
      <c r="I25" s="2"/>
      <c r="U25" s="2"/>
      <c r="V25" s="2"/>
    </row>
    <row r="26" spans="2:22" ht="12.75">
      <c r="B26" s="2"/>
      <c r="C26" s="2"/>
      <c r="D26" s="2"/>
      <c r="E26" s="2"/>
      <c r="F26" s="2"/>
      <c r="G26" s="2"/>
      <c r="H26" s="2"/>
      <c r="I26" s="2"/>
      <c r="U26" s="2"/>
      <c r="V26" s="2"/>
    </row>
    <row r="27" spans="2:22" ht="12.75">
      <c r="B27" s="2"/>
      <c r="C27" s="2"/>
      <c r="D27" s="2"/>
      <c r="E27" s="2"/>
      <c r="F27" s="2"/>
      <c r="G27" s="2"/>
      <c r="H27" s="2"/>
      <c r="I27" s="2"/>
      <c r="U27" s="2"/>
      <c r="V27" s="2"/>
    </row>
    <row r="40" spans="2:5" ht="12.75">
      <c r="B40" s="14" t="s">
        <v>98</v>
      </c>
      <c r="C40" s="2">
        <f>H4*0.95</f>
        <v>17.099999999999998</v>
      </c>
      <c r="D40" s="2">
        <f>H4*1.05</f>
        <v>18.900000000000002</v>
      </c>
      <c r="E40" s="14" t="s">
        <v>97</v>
      </c>
    </row>
  </sheetData>
  <sheetProtection/>
  <mergeCells count="20">
    <mergeCell ref="C6:G6"/>
    <mergeCell ref="H6:L6"/>
    <mergeCell ref="M6:Q6"/>
    <mergeCell ref="R6:V6"/>
    <mergeCell ref="D7:E7"/>
    <mergeCell ref="F7:F9"/>
    <mergeCell ref="G7:G9"/>
    <mergeCell ref="I7:J7"/>
    <mergeCell ref="D8:E8"/>
    <mergeCell ref="I8:J8"/>
    <mergeCell ref="V7:V9"/>
    <mergeCell ref="S8:T8"/>
    <mergeCell ref="K7:K9"/>
    <mergeCell ref="L7:L9"/>
    <mergeCell ref="N7:O7"/>
    <mergeCell ref="P7:P9"/>
    <mergeCell ref="N8:O8"/>
    <mergeCell ref="Q7:Q9"/>
    <mergeCell ref="S7:T7"/>
    <mergeCell ref="U7:U9"/>
  </mergeCells>
  <conditionalFormatting sqref="C10:E18 H10:J18 M10:O18 R10:T18">
    <cfRule type="cellIs" priority="1" dxfId="0" operator="between" stopIfTrue="1">
      <formula>$C$40</formula>
      <formula>$D$40</formula>
    </cfRule>
  </conditionalFormatting>
  <printOptions verticalCentered="1"/>
  <pageMargins left="0.5511811023622047" right="0.5511811023622047" top="0.5905511811023623" bottom="0.5905511811023623" header="0.5118110236220472" footer="0.5118110236220472"/>
  <pageSetup fitToHeight="1" fitToWidth="1" horizontalDpi="300" verticalDpi="300" orientation="landscape" paperSize="9" scale="93" r:id="rId1"/>
  <headerFooter alignWithMargins="0">
    <oddFooter xml:space="preserve">&amp;RDCJ November 2009 Version 1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I4" sqref="I4"/>
    </sheetView>
  </sheetViews>
  <sheetFormatPr defaultColWidth="9.140625" defaultRowHeight="12.75"/>
  <cols>
    <col min="1" max="1" width="2.7109375" style="2" customWidth="1"/>
    <col min="2" max="2" width="17.421875" style="2" customWidth="1"/>
    <col min="3" max="22" width="6.57421875" style="2" customWidth="1"/>
    <col min="23" max="23" width="7.00390625" style="2" customWidth="1"/>
    <col min="24" max="16384" width="9.140625" style="2" customWidth="1"/>
  </cols>
  <sheetData>
    <row r="1" ht="19.5" customHeight="1">
      <c r="B1" s="1" t="s">
        <v>0</v>
      </c>
    </row>
    <row r="2" spans="2:6" s="3" customFormat="1" ht="19.5" customHeight="1">
      <c r="B2" s="1" t="s">
        <v>49</v>
      </c>
      <c r="F2" s="3" t="s">
        <v>54</v>
      </c>
    </row>
    <row r="3" spans="2:11" s="3" customFormat="1" ht="19.5" customHeight="1">
      <c r="B3" s="4"/>
      <c r="F3" s="2"/>
      <c r="G3" s="2"/>
      <c r="H3" s="2"/>
      <c r="I3" s="2"/>
      <c r="J3" s="2"/>
      <c r="K3" s="2"/>
    </row>
    <row r="4" spans="6:12" ht="19.5" customHeight="1">
      <c r="F4" s="3" t="s">
        <v>48</v>
      </c>
      <c r="H4" s="3">
        <v>30</v>
      </c>
      <c r="I4" s="3" t="s">
        <v>97</v>
      </c>
      <c r="J4" s="3"/>
      <c r="K4" s="14"/>
      <c r="L4" s="3"/>
    </row>
    <row r="5" spans="7:17" ht="19.5" customHeight="1" thickBot="1">
      <c r="G5" s="5"/>
      <c r="Q5" s="14"/>
    </row>
    <row r="6" spans="2:22" s="6" customFormat="1" ht="19.5" customHeight="1">
      <c r="B6" s="8" t="s">
        <v>2</v>
      </c>
      <c r="C6" s="241" t="s">
        <v>29</v>
      </c>
      <c r="D6" s="242"/>
      <c r="E6" s="242"/>
      <c r="F6" s="243"/>
      <c r="G6" s="244"/>
      <c r="H6" s="209" t="s">
        <v>28</v>
      </c>
      <c r="I6" s="210"/>
      <c r="J6" s="210"/>
      <c r="K6" s="211"/>
      <c r="L6" s="212"/>
      <c r="M6" s="209" t="s">
        <v>30</v>
      </c>
      <c r="N6" s="210"/>
      <c r="O6" s="210"/>
      <c r="P6" s="211"/>
      <c r="Q6" s="212"/>
      <c r="R6" s="209" t="s">
        <v>31</v>
      </c>
      <c r="S6" s="210"/>
      <c r="T6" s="210"/>
      <c r="U6" s="211"/>
      <c r="V6" s="212"/>
    </row>
    <row r="7" spans="2:22" s="6" customFormat="1" ht="19.5" customHeight="1">
      <c r="B7" s="9" t="s">
        <v>3</v>
      </c>
      <c r="C7" s="15">
        <f>Speeds!K2</f>
        <v>18</v>
      </c>
      <c r="D7" s="193" t="s">
        <v>33</v>
      </c>
      <c r="E7" s="245"/>
      <c r="F7" s="213" t="s">
        <v>34</v>
      </c>
      <c r="G7" s="215" t="s">
        <v>35</v>
      </c>
      <c r="H7" s="15">
        <f>Speeds!K5</f>
        <v>14</v>
      </c>
      <c r="I7" s="193" t="s">
        <v>33</v>
      </c>
      <c r="J7" s="194"/>
      <c r="K7" s="213" t="s">
        <v>34</v>
      </c>
      <c r="L7" s="215" t="s">
        <v>35</v>
      </c>
      <c r="M7" s="15">
        <f>Speeds!K8</f>
        <v>12</v>
      </c>
      <c r="N7" s="193" t="s">
        <v>33</v>
      </c>
      <c r="O7" s="194"/>
      <c r="P7" s="213" t="s">
        <v>34</v>
      </c>
      <c r="Q7" s="215" t="s">
        <v>35</v>
      </c>
      <c r="R7" s="15">
        <f>Speeds!K11</f>
        <v>11</v>
      </c>
      <c r="S7" s="193" t="s">
        <v>33</v>
      </c>
      <c r="T7" s="194"/>
      <c r="U7" s="213" t="s">
        <v>34</v>
      </c>
      <c r="V7" s="215" t="s">
        <v>35</v>
      </c>
    </row>
    <row r="8" spans="2:22" s="6" customFormat="1" ht="19.5" customHeight="1">
      <c r="B8" s="9" t="s">
        <v>4</v>
      </c>
      <c r="C8" s="15">
        <f>Speeds!K3</f>
        <v>13</v>
      </c>
      <c r="D8" s="203" t="s">
        <v>33</v>
      </c>
      <c r="E8" s="204"/>
      <c r="F8" s="214"/>
      <c r="G8" s="216"/>
      <c r="H8" s="15">
        <f>Speeds!K6</f>
        <v>8</v>
      </c>
      <c r="I8" s="205" t="s">
        <v>33</v>
      </c>
      <c r="J8" s="206"/>
      <c r="K8" s="214"/>
      <c r="L8" s="216"/>
      <c r="M8" s="15">
        <f>Speeds!K9</f>
        <v>5</v>
      </c>
      <c r="N8" s="205" t="s">
        <v>33</v>
      </c>
      <c r="O8" s="206"/>
      <c r="P8" s="214"/>
      <c r="Q8" s="216"/>
      <c r="R8" s="15">
        <f>Speeds!K12</f>
        <v>4</v>
      </c>
      <c r="S8" s="205" t="s">
        <v>33</v>
      </c>
      <c r="T8" s="206"/>
      <c r="U8" s="214"/>
      <c r="V8" s="216"/>
    </row>
    <row r="9" spans="2:22" s="6" customFormat="1" ht="30" customHeight="1" thickBot="1">
      <c r="B9" s="10" t="s">
        <v>32</v>
      </c>
      <c r="C9" s="23" t="s">
        <v>12</v>
      </c>
      <c r="D9" s="24" t="s">
        <v>13</v>
      </c>
      <c r="E9" s="25" t="s">
        <v>14</v>
      </c>
      <c r="F9" s="246"/>
      <c r="G9" s="247"/>
      <c r="H9" s="23" t="s">
        <v>12</v>
      </c>
      <c r="I9" s="24" t="s">
        <v>13</v>
      </c>
      <c r="J9" s="25" t="s">
        <v>14</v>
      </c>
      <c r="K9" s="246"/>
      <c r="L9" s="247"/>
      <c r="M9" s="23" t="s">
        <v>12</v>
      </c>
      <c r="N9" s="24" t="s">
        <v>13</v>
      </c>
      <c r="O9" s="25" t="s">
        <v>14</v>
      </c>
      <c r="P9" s="246"/>
      <c r="Q9" s="247"/>
      <c r="R9" s="23" t="s">
        <v>12</v>
      </c>
      <c r="S9" s="24" t="s">
        <v>13</v>
      </c>
      <c r="T9" s="25" t="s">
        <v>14</v>
      </c>
      <c r="U9" s="246"/>
      <c r="V9" s="247"/>
    </row>
    <row r="10" spans="2:22" s="6" customFormat="1" ht="19.5" customHeight="1">
      <c r="B10" s="13">
        <v>0.3</v>
      </c>
      <c r="C10" s="41">
        <f aca="true" t="shared" si="0" ref="C10:C19">($F10+$G10)*1</f>
        <v>9.299999999999999</v>
      </c>
      <c r="D10" s="27">
        <f aca="true" t="shared" si="1" ref="D10:D19">($F10+$G10)*2</f>
        <v>18.599999999999998</v>
      </c>
      <c r="E10" s="27">
        <f aca="true" t="shared" si="2" ref="E10:E19">($F10+$G10)*3</f>
        <v>27.9</v>
      </c>
      <c r="F10" s="29">
        <f aca="true" t="shared" si="3" ref="F10:F19">B10*$C$7</f>
        <v>5.3999999999999995</v>
      </c>
      <c r="G10" s="30">
        <f aca="true" t="shared" si="4" ref="G10:G19">B10*$C$8</f>
        <v>3.9</v>
      </c>
      <c r="H10" s="27">
        <f aca="true" t="shared" si="5" ref="H10:H19">(K10+L10)*1</f>
        <v>6.6</v>
      </c>
      <c r="I10" s="27">
        <f aca="true" t="shared" si="6" ref="I10:I19">(K10+L10)*2</f>
        <v>13.2</v>
      </c>
      <c r="J10" s="27">
        <f aca="true" t="shared" si="7" ref="J10:J19">(K10+L10)*3</f>
        <v>19.799999999999997</v>
      </c>
      <c r="K10" s="28">
        <f aca="true" t="shared" si="8" ref="K10:K19">B10*$H$7</f>
        <v>4.2</v>
      </c>
      <c r="L10" s="30">
        <f aca="true" t="shared" si="9" ref="L10:L19">B10*$H$8</f>
        <v>2.4</v>
      </c>
      <c r="M10" s="27">
        <f aca="true" t="shared" si="10" ref="M10:M19">(P10+Q10)*1</f>
        <v>5.1</v>
      </c>
      <c r="N10" s="27">
        <f aca="true" t="shared" si="11" ref="N10:N19">(P10+Q10)*2</f>
        <v>10.2</v>
      </c>
      <c r="O10" s="27">
        <f aca="true" t="shared" si="12" ref="O10:O19">(P10+Q10)*3</f>
        <v>15.299999999999999</v>
      </c>
      <c r="P10" s="28">
        <f aca="true" t="shared" si="13" ref="P10:P19">B10*$M$7</f>
        <v>3.5999999999999996</v>
      </c>
      <c r="Q10" s="30">
        <f aca="true" t="shared" si="14" ref="Q10:Q19">B10*$M$8</f>
        <v>1.5</v>
      </c>
      <c r="R10" s="27">
        <f aca="true" t="shared" si="15" ref="R10:R19">(U10+V10)*1</f>
        <v>4.5</v>
      </c>
      <c r="S10" s="27">
        <f aca="true" t="shared" si="16" ref="S10:S19">(U10+V10)*2</f>
        <v>9</v>
      </c>
      <c r="T10" s="27">
        <f aca="true" t="shared" si="17" ref="T10:T19">(U10+V10)*3</f>
        <v>13.5</v>
      </c>
      <c r="U10" s="28">
        <f aca="true" t="shared" si="18" ref="U10:U19">B10*$R$7</f>
        <v>3.3</v>
      </c>
      <c r="V10" s="30">
        <f aca="true" t="shared" si="19" ref="V10:V19">B10*$R$8</f>
        <v>1.2</v>
      </c>
    </row>
    <row r="11" spans="2:22" s="6" customFormat="1" ht="19.5" customHeight="1">
      <c r="B11" s="11">
        <v>0.4</v>
      </c>
      <c r="C11" s="34">
        <f t="shared" si="0"/>
        <v>12.4</v>
      </c>
      <c r="D11" s="39">
        <f t="shared" si="1"/>
        <v>24.8</v>
      </c>
      <c r="E11" s="39">
        <f t="shared" si="2"/>
        <v>37.2</v>
      </c>
      <c r="F11" s="32">
        <f t="shared" si="3"/>
        <v>7.2</v>
      </c>
      <c r="G11" s="33">
        <f t="shared" si="4"/>
        <v>5.2</v>
      </c>
      <c r="H11" s="39">
        <f t="shared" si="5"/>
        <v>8.8</v>
      </c>
      <c r="I11" s="39">
        <f t="shared" si="6"/>
        <v>17.6</v>
      </c>
      <c r="J11" s="39">
        <f t="shared" si="7"/>
        <v>26.400000000000002</v>
      </c>
      <c r="K11" s="32">
        <f t="shared" si="8"/>
        <v>5.6000000000000005</v>
      </c>
      <c r="L11" s="33">
        <f t="shared" si="9"/>
        <v>3.2</v>
      </c>
      <c r="M11" s="39">
        <f t="shared" si="10"/>
        <v>6.800000000000001</v>
      </c>
      <c r="N11" s="39">
        <f t="shared" si="11"/>
        <v>13.600000000000001</v>
      </c>
      <c r="O11" s="39">
        <f t="shared" si="12"/>
        <v>20.400000000000002</v>
      </c>
      <c r="P11" s="32">
        <f t="shared" si="13"/>
        <v>4.800000000000001</v>
      </c>
      <c r="Q11" s="33">
        <f t="shared" si="14"/>
        <v>2</v>
      </c>
      <c r="R11" s="39">
        <f t="shared" si="15"/>
        <v>6</v>
      </c>
      <c r="S11" s="39">
        <f t="shared" si="16"/>
        <v>12</v>
      </c>
      <c r="T11" s="39">
        <f t="shared" si="17"/>
        <v>18</v>
      </c>
      <c r="U11" s="32">
        <f t="shared" si="18"/>
        <v>4.4</v>
      </c>
      <c r="V11" s="33">
        <f t="shared" si="19"/>
        <v>1.6</v>
      </c>
    </row>
    <row r="12" spans="2:22" s="6" customFormat="1" ht="19.5" customHeight="1">
      <c r="B12" s="11">
        <v>0.5</v>
      </c>
      <c r="C12" s="34">
        <f t="shared" si="0"/>
        <v>15.5</v>
      </c>
      <c r="D12" s="39">
        <f t="shared" si="1"/>
        <v>31</v>
      </c>
      <c r="E12" s="39">
        <f t="shared" si="2"/>
        <v>46.5</v>
      </c>
      <c r="F12" s="32">
        <f t="shared" si="3"/>
        <v>9</v>
      </c>
      <c r="G12" s="33">
        <f t="shared" si="4"/>
        <v>6.5</v>
      </c>
      <c r="H12" s="39">
        <f t="shared" si="5"/>
        <v>11</v>
      </c>
      <c r="I12" s="39">
        <f t="shared" si="6"/>
        <v>22</v>
      </c>
      <c r="J12" s="39">
        <f t="shared" si="7"/>
        <v>33</v>
      </c>
      <c r="K12" s="32">
        <f t="shared" si="8"/>
        <v>7</v>
      </c>
      <c r="L12" s="33">
        <f t="shared" si="9"/>
        <v>4</v>
      </c>
      <c r="M12" s="39">
        <f t="shared" si="10"/>
        <v>8.5</v>
      </c>
      <c r="N12" s="39">
        <f t="shared" si="11"/>
        <v>17</v>
      </c>
      <c r="O12" s="39">
        <f t="shared" si="12"/>
        <v>25.5</v>
      </c>
      <c r="P12" s="32">
        <f t="shared" si="13"/>
        <v>6</v>
      </c>
      <c r="Q12" s="33">
        <f t="shared" si="14"/>
        <v>2.5</v>
      </c>
      <c r="R12" s="39">
        <f t="shared" si="15"/>
        <v>7.5</v>
      </c>
      <c r="S12" s="39">
        <f t="shared" si="16"/>
        <v>15</v>
      </c>
      <c r="T12" s="39">
        <f t="shared" si="17"/>
        <v>22.5</v>
      </c>
      <c r="U12" s="32">
        <f t="shared" si="18"/>
        <v>5.5</v>
      </c>
      <c r="V12" s="33">
        <f t="shared" si="19"/>
        <v>2</v>
      </c>
    </row>
    <row r="13" spans="2:22" s="6" customFormat="1" ht="19.5" customHeight="1">
      <c r="B13" s="11">
        <v>0.6</v>
      </c>
      <c r="C13" s="34">
        <f t="shared" si="0"/>
        <v>18.599999999999998</v>
      </c>
      <c r="D13" s="39">
        <f t="shared" si="1"/>
        <v>37.199999999999996</v>
      </c>
      <c r="E13" s="39">
        <f t="shared" si="2"/>
        <v>55.8</v>
      </c>
      <c r="F13" s="32">
        <f t="shared" si="3"/>
        <v>10.799999999999999</v>
      </c>
      <c r="G13" s="33">
        <f t="shared" si="4"/>
        <v>7.8</v>
      </c>
      <c r="H13" s="39">
        <f t="shared" si="5"/>
        <v>13.2</v>
      </c>
      <c r="I13" s="39">
        <f t="shared" si="6"/>
        <v>26.4</v>
      </c>
      <c r="J13" s="39">
        <f t="shared" si="7"/>
        <v>39.599999999999994</v>
      </c>
      <c r="K13" s="32">
        <f t="shared" si="8"/>
        <v>8.4</v>
      </c>
      <c r="L13" s="33">
        <f t="shared" si="9"/>
        <v>4.8</v>
      </c>
      <c r="M13" s="39">
        <f t="shared" si="10"/>
        <v>10.2</v>
      </c>
      <c r="N13" s="39">
        <f t="shared" si="11"/>
        <v>20.4</v>
      </c>
      <c r="O13" s="39">
        <f t="shared" si="12"/>
        <v>30.599999999999998</v>
      </c>
      <c r="P13" s="32">
        <f t="shared" si="13"/>
        <v>7.199999999999999</v>
      </c>
      <c r="Q13" s="33">
        <f t="shared" si="14"/>
        <v>3</v>
      </c>
      <c r="R13" s="39">
        <f t="shared" si="15"/>
        <v>9</v>
      </c>
      <c r="S13" s="39">
        <f t="shared" si="16"/>
        <v>18</v>
      </c>
      <c r="T13" s="39">
        <f t="shared" si="17"/>
        <v>27</v>
      </c>
      <c r="U13" s="32">
        <f t="shared" si="18"/>
        <v>6.6</v>
      </c>
      <c r="V13" s="33">
        <f t="shared" si="19"/>
        <v>2.4</v>
      </c>
    </row>
    <row r="14" spans="2:22" s="6" customFormat="1" ht="19.5" customHeight="1">
      <c r="B14" s="11">
        <v>0.7</v>
      </c>
      <c r="C14" s="34">
        <f t="shared" si="0"/>
        <v>21.7</v>
      </c>
      <c r="D14" s="39">
        <f t="shared" si="1"/>
        <v>43.4</v>
      </c>
      <c r="E14" s="39">
        <f t="shared" si="2"/>
        <v>65.1</v>
      </c>
      <c r="F14" s="32">
        <f t="shared" si="3"/>
        <v>12.6</v>
      </c>
      <c r="G14" s="33">
        <f t="shared" si="4"/>
        <v>9.1</v>
      </c>
      <c r="H14" s="39">
        <f t="shared" si="5"/>
        <v>15.399999999999999</v>
      </c>
      <c r="I14" s="39">
        <f t="shared" si="6"/>
        <v>30.799999999999997</v>
      </c>
      <c r="J14" s="39">
        <f t="shared" si="7"/>
        <v>46.199999999999996</v>
      </c>
      <c r="K14" s="32">
        <f t="shared" si="8"/>
        <v>9.799999999999999</v>
      </c>
      <c r="L14" s="33">
        <f t="shared" si="9"/>
        <v>5.6</v>
      </c>
      <c r="M14" s="39">
        <f t="shared" si="10"/>
        <v>11.899999999999999</v>
      </c>
      <c r="N14" s="39">
        <f t="shared" si="11"/>
        <v>23.799999999999997</v>
      </c>
      <c r="O14" s="39">
        <f t="shared" si="12"/>
        <v>35.699999999999996</v>
      </c>
      <c r="P14" s="32">
        <f t="shared" si="13"/>
        <v>8.399999999999999</v>
      </c>
      <c r="Q14" s="33">
        <f t="shared" si="14"/>
        <v>3.5</v>
      </c>
      <c r="R14" s="39">
        <f t="shared" si="15"/>
        <v>10.5</v>
      </c>
      <c r="S14" s="39">
        <f t="shared" si="16"/>
        <v>21</v>
      </c>
      <c r="T14" s="39">
        <f t="shared" si="17"/>
        <v>31.5</v>
      </c>
      <c r="U14" s="32">
        <f t="shared" si="18"/>
        <v>7.699999999999999</v>
      </c>
      <c r="V14" s="33">
        <f t="shared" si="19"/>
        <v>2.8</v>
      </c>
    </row>
    <row r="15" spans="2:22" s="6" customFormat="1" ht="19.5" customHeight="1">
      <c r="B15" s="11">
        <v>0.8</v>
      </c>
      <c r="C15" s="34">
        <f t="shared" si="0"/>
        <v>24.8</v>
      </c>
      <c r="D15" s="39">
        <f t="shared" si="1"/>
        <v>49.6</v>
      </c>
      <c r="E15" s="35">
        <f t="shared" si="2"/>
        <v>74.4</v>
      </c>
      <c r="F15" s="32">
        <f t="shared" si="3"/>
        <v>14.4</v>
      </c>
      <c r="G15" s="33">
        <f t="shared" si="4"/>
        <v>10.4</v>
      </c>
      <c r="H15" s="39">
        <f t="shared" si="5"/>
        <v>17.6</v>
      </c>
      <c r="I15" s="39">
        <f t="shared" si="6"/>
        <v>35.2</v>
      </c>
      <c r="J15" s="39">
        <f t="shared" si="7"/>
        <v>52.800000000000004</v>
      </c>
      <c r="K15" s="32">
        <f t="shared" si="8"/>
        <v>11.200000000000001</v>
      </c>
      <c r="L15" s="33">
        <f t="shared" si="9"/>
        <v>6.4</v>
      </c>
      <c r="M15" s="39">
        <f t="shared" si="10"/>
        <v>13.600000000000001</v>
      </c>
      <c r="N15" s="39">
        <f t="shared" si="11"/>
        <v>27.200000000000003</v>
      </c>
      <c r="O15" s="39">
        <f t="shared" si="12"/>
        <v>40.800000000000004</v>
      </c>
      <c r="P15" s="32">
        <f t="shared" si="13"/>
        <v>9.600000000000001</v>
      </c>
      <c r="Q15" s="33">
        <f t="shared" si="14"/>
        <v>4</v>
      </c>
      <c r="R15" s="39">
        <f t="shared" si="15"/>
        <v>12</v>
      </c>
      <c r="S15" s="39">
        <f t="shared" si="16"/>
        <v>24</v>
      </c>
      <c r="T15" s="39">
        <f t="shared" si="17"/>
        <v>36</v>
      </c>
      <c r="U15" s="32">
        <f t="shared" si="18"/>
        <v>8.8</v>
      </c>
      <c r="V15" s="33">
        <f t="shared" si="19"/>
        <v>3.2</v>
      </c>
    </row>
    <row r="16" spans="2:22" s="6" customFormat="1" ht="19.5" customHeight="1">
      <c r="B16" s="11">
        <v>0.9</v>
      </c>
      <c r="C16" s="34">
        <f t="shared" si="0"/>
        <v>27.9</v>
      </c>
      <c r="D16" s="39">
        <f t="shared" si="1"/>
        <v>55.8</v>
      </c>
      <c r="E16" s="39">
        <f t="shared" si="2"/>
        <v>83.69999999999999</v>
      </c>
      <c r="F16" s="32">
        <f t="shared" si="3"/>
        <v>16.2</v>
      </c>
      <c r="G16" s="33">
        <f t="shared" si="4"/>
        <v>11.700000000000001</v>
      </c>
      <c r="H16" s="39">
        <f t="shared" si="5"/>
        <v>19.8</v>
      </c>
      <c r="I16" s="39">
        <f t="shared" si="6"/>
        <v>39.6</v>
      </c>
      <c r="J16" s="39">
        <f t="shared" si="7"/>
        <v>59.400000000000006</v>
      </c>
      <c r="K16" s="32">
        <f t="shared" si="8"/>
        <v>12.6</v>
      </c>
      <c r="L16" s="33">
        <f t="shared" si="9"/>
        <v>7.2</v>
      </c>
      <c r="M16" s="39">
        <f t="shared" si="10"/>
        <v>15.3</v>
      </c>
      <c r="N16" s="39">
        <f t="shared" si="11"/>
        <v>30.6</v>
      </c>
      <c r="O16" s="39">
        <f t="shared" si="12"/>
        <v>45.900000000000006</v>
      </c>
      <c r="P16" s="32">
        <f t="shared" si="13"/>
        <v>10.8</v>
      </c>
      <c r="Q16" s="33">
        <f t="shared" si="14"/>
        <v>4.5</v>
      </c>
      <c r="R16" s="39">
        <f t="shared" si="15"/>
        <v>13.5</v>
      </c>
      <c r="S16" s="39">
        <f t="shared" si="16"/>
        <v>27</v>
      </c>
      <c r="T16" s="39">
        <f t="shared" si="17"/>
        <v>40.5</v>
      </c>
      <c r="U16" s="32">
        <f t="shared" si="18"/>
        <v>9.9</v>
      </c>
      <c r="V16" s="33">
        <f t="shared" si="19"/>
        <v>3.6</v>
      </c>
    </row>
    <row r="17" spans="2:22" s="6" customFormat="1" ht="19.5" customHeight="1">
      <c r="B17" s="11">
        <v>1</v>
      </c>
      <c r="C17" s="34">
        <f t="shared" si="0"/>
        <v>31</v>
      </c>
      <c r="D17" s="39">
        <f t="shared" si="1"/>
        <v>62</v>
      </c>
      <c r="E17" s="39">
        <f t="shared" si="2"/>
        <v>93</v>
      </c>
      <c r="F17" s="32">
        <f t="shared" si="3"/>
        <v>18</v>
      </c>
      <c r="G17" s="33">
        <f t="shared" si="4"/>
        <v>13</v>
      </c>
      <c r="H17" s="39">
        <f t="shared" si="5"/>
        <v>22</v>
      </c>
      <c r="I17" s="39">
        <f t="shared" si="6"/>
        <v>44</v>
      </c>
      <c r="J17" s="39">
        <f t="shared" si="7"/>
        <v>66</v>
      </c>
      <c r="K17" s="32">
        <f t="shared" si="8"/>
        <v>14</v>
      </c>
      <c r="L17" s="33">
        <f t="shared" si="9"/>
        <v>8</v>
      </c>
      <c r="M17" s="39">
        <f t="shared" si="10"/>
        <v>17</v>
      </c>
      <c r="N17" s="39">
        <f t="shared" si="11"/>
        <v>34</v>
      </c>
      <c r="O17" s="39">
        <f t="shared" si="12"/>
        <v>51</v>
      </c>
      <c r="P17" s="32">
        <f t="shared" si="13"/>
        <v>12</v>
      </c>
      <c r="Q17" s="33">
        <f t="shared" si="14"/>
        <v>5</v>
      </c>
      <c r="R17" s="39">
        <f t="shared" si="15"/>
        <v>15</v>
      </c>
      <c r="S17" s="39">
        <f t="shared" si="16"/>
        <v>30</v>
      </c>
      <c r="T17" s="39">
        <f t="shared" si="17"/>
        <v>45</v>
      </c>
      <c r="U17" s="32">
        <f t="shared" si="18"/>
        <v>11</v>
      </c>
      <c r="V17" s="33">
        <f t="shared" si="19"/>
        <v>4</v>
      </c>
    </row>
    <row r="18" spans="2:22" s="6" customFormat="1" ht="19.5" customHeight="1">
      <c r="B18" s="11">
        <v>1.1</v>
      </c>
      <c r="C18" s="34">
        <f t="shared" si="0"/>
        <v>34.1</v>
      </c>
      <c r="D18" s="39">
        <f t="shared" si="1"/>
        <v>68.2</v>
      </c>
      <c r="E18" s="39">
        <f t="shared" si="2"/>
        <v>102.30000000000001</v>
      </c>
      <c r="F18" s="32">
        <f t="shared" si="3"/>
        <v>19.8</v>
      </c>
      <c r="G18" s="33">
        <f t="shared" si="4"/>
        <v>14.3</v>
      </c>
      <c r="H18" s="39">
        <f t="shared" si="5"/>
        <v>24.200000000000003</v>
      </c>
      <c r="I18" s="39">
        <f t="shared" si="6"/>
        <v>48.400000000000006</v>
      </c>
      <c r="J18" s="39">
        <f t="shared" si="7"/>
        <v>72.60000000000001</v>
      </c>
      <c r="K18" s="32">
        <f t="shared" si="8"/>
        <v>15.400000000000002</v>
      </c>
      <c r="L18" s="33">
        <f t="shared" si="9"/>
        <v>8.8</v>
      </c>
      <c r="M18" s="39">
        <f t="shared" si="10"/>
        <v>18.700000000000003</v>
      </c>
      <c r="N18" s="39">
        <f t="shared" si="11"/>
        <v>37.400000000000006</v>
      </c>
      <c r="O18" s="39">
        <f t="shared" si="12"/>
        <v>56.10000000000001</v>
      </c>
      <c r="P18" s="32">
        <f t="shared" si="13"/>
        <v>13.200000000000001</v>
      </c>
      <c r="Q18" s="33">
        <f t="shared" si="14"/>
        <v>5.5</v>
      </c>
      <c r="R18" s="39">
        <f t="shared" si="15"/>
        <v>16.5</v>
      </c>
      <c r="S18" s="39">
        <f t="shared" si="16"/>
        <v>33</v>
      </c>
      <c r="T18" s="39">
        <f t="shared" si="17"/>
        <v>49.5</v>
      </c>
      <c r="U18" s="32">
        <f t="shared" si="18"/>
        <v>12.100000000000001</v>
      </c>
      <c r="V18" s="33">
        <f t="shared" si="19"/>
        <v>4.4</v>
      </c>
    </row>
    <row r="19" spans="2:22" s="6" customFormat="1" ht="19.5" customHeight="1" thickBot="1">
      <c r="B19" s="12">
        <v>1.2</v>
      </c>
      <c r="C19" s="42">
        <f t="shared" si="0"/>
        <v>37.199999999999996</v>
      </c>
      <c r="D19" s="40">
        <f t="shared" si="1"/>
        <v>74.39999999999999</v>
      </c>
      <c r="E19" s="40">
        <f t="shared" si="2"/>
        <v>111.6</v>
      </c>
      <c r="F19" s="37">
        <f t="shared" si="3"/>
        <v>21.599999999999998</v>
      </c>
      <c r="G19" s="38">
        <f t="shared" si="4"/>
        <v>15.6</v>
      </c>
      <c r="H19" s="40">
        <f t="shared" si="5"/>
        <v>26.4</v>
      </c>
      <c r="I19" s="40">
        <f t="shared" si="6"/>
        <v>52.8</v>
      </c>
      <c r="J19" s="40">
        <f t="shared" si="7"/>
        <v>79.19999999999999</v>
      </c>
      <c r="K19" s="37">
        <f t="shared" si="8"/>
        <v>16.8</v>
      </c>
      <c r="L19" s="38">
        <f t="shared" si="9"/>
        <v>9.6</v>
      </c>
      <c r="M19" s="40">
        <f t="shared" si="10"/>
        <v>20.4</v>
      </c>
      <c r="N19" s="40">
        <f t="shared" si="11"/>
        <v>40.8</v>
      </c>
      <c r="O19" s="40">
        <f t="shared" si="12"/>
        <v>61.199999999999996</v>
      </c>
      <c r="P19" s="37">
        <f t="shared" si="13"/>
        <v>14.399999999999999</v>
      </c>
      <c r="Q19" s="38">
        <f t="shared" si="14"/>
        <v>6</v>
      </c>
      <c r="R19" s="40">
        <f t="shared" si="15"/>
        <v>18</v>
      </c>
      <c r="S19" s="40">
        <f t="shared" si="16"/>
        <v>36</v>
      </c>
      <c r="T19" s="40">
        <f t="shared" si="17"/>
        <v>54</v>
      </c>
      <c r="U19" s="37">
        <f t="shared" si="18"/>
        <v>13.2</v>
      </c>
      <c r="V19" s="38">
        <f t="shared" si="19"/>
        <v>4.8</v>
      </c>
    </row>
    <row r="20" spans="2:22" s="50" customFormat="1" ht="13.5" customHeight="1">
      <c r="B20" s="18"/>
      <c r="C20" s="16"/>
      <c r="D20" s="16"/>
      <c r="E20" s="16"/>
      <c r="F20" s="16"/>
      <c r="G20" s="16"/>
      <c r="H20" s="16"/>
      <c r="I20" s="16"/>
      <c r="J20" s="16"/>
      <c r="K20" s="16"/>
      <c r="L20" s="16"/>
      <c r="M20" s="16"/>
      <c r="N20" s="16"/>
      <c r="O20" s="16"/>
      <c r="P20" s="16"/>
      <c r="Q20" s="16"/>
      <c r="R20" s="16"/>
      <c r="S20" s="16"/>
      <c r="T20" s="16"/>
      <c r="U20" s="16"/>
      <c r="V20" s="143"/>
    </row>
    <row r="21" s="6" customFormat="1" ht="12" customHeight="1"/>
    <row r="22" s="6" customFormat="1" ht="12" customHeight="1"/>
    <row r="23" ht="19.5" customHeight="1"/>
    <row r="24" ht="19.5" customHeight="1"/>
    <row r="25" ht="19.5" customHeight="1"/>
    <row r="26" ht="15.75" customHeight="1"/>
    <row r="27" ht="15.7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3.5" customHeight="1"/>
    <row r="39" ht="19.5" customHeight="1"/>
    <row r="40" spans="2:5" ht="19.5" customHeight="1">
      <c r="B40" s="14" t="s">
        <v>98</v>
      </c>
      <c r="C40" s="2">
        <f>H4*0.95</f>
        <v>28.5</v>
      </c>
      <c r="D40" s="2">
        <f>H4*1.05</f>
        <v>31.5</v>
      </c>
      <c r="E40" s="14" t="s">
        <v>97</v>
      </c>
    </row>
    <row r="41" ht="19.5" customHeight="1"/>
    <row r="42" ht="15.75" customHeight="1"/>
    <row r="43" s="6" customFormat="1" ht="12.75"/>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sheetProtection/>
  <mergeCells count="20">
    <mergeCell ref="I8:J8"/>
    <mergeCell ref="K7:K9"/>
    <mergeCell ref="L7:L9"/>
    <mergeCell ref="N7:O7"/>
    <mergeCell ref="C6:G6"/>
    <mergeCell ref="H6:L6"/>
    <mergeCell ref="M6:Q6"/>
    <mergeCell ref="P7:P9"/>
    <mergeCell ref="N8:O8"/>
    <mergeCell ref="Q7:Q9"/>
    <mergeCell ref="S7:T7"/>
    <mergeCell ref="U7:U9"/>
    <mergeCell ref="V7:V9"/>
    <mergeCell ref="S8:T8"/>
    <mergeCell ref="R6:V6"/>
    <mergeCell ref="D7:E7"/>
    <mergeCell ref="F7:F9"/>
    <mergeCell ref="G7:G9"/>
    <mergeCell ref="I7:J7"/>
    <mergeCell ref="D8:E8"/>
  </mergeCells>
  <conditionalFormatting sqref="C20:T20 U10:V19 P10:Q19 K10:L19 F10:G19">
    <cfRule type="cellIs" priority="1" dxfId="2" operator="between" stopIfTrue="1">
      <formula>#REF!</formula>
      <formula>#REF!</formula>
    </cfRule>
  </conditionalFormatting>
  <conditionalFormatting sqref="C10:E19 H10:J19 M10:O19 R10:T19">
    <cfRule type="cellIs" priority="2" dxfId="0" operator="between" stopIfTrue="1">
      <formula>$C$40</formula>
      <formula>$D$40</formula>
    </cfRule>
  </conditionalFormatting>
  <printOptions horizontalCentered="1" verticalCentered="1"/>
  <pageMargins left="0.5905511811023623" right="0.5905511811023623" top="0.5905511811023623" bottom="0.5905511811023623" header="0.35433070866141736" footer="0.4724409448818898"/>
  <pageSetup fitToHeight="1" fitToWidth="1" horizontalDpi="300" verticalDpi="300" orientation="landscape" paperSize="9" scale="91" r:id="rId1"/>
  <headerFooter alignWithMargins="0">
    <oddFooter>&amp;RDCJ November 2009 Version 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W40"/>
  <sheetViews>
    <sheetView zoomScalePageLayoutView="0" workbookViewId="0" topLeftCell="A1">
      <selection activeCell="I4" sqref="I4"/>
    </sheetView>
  </sheetViews>
  <sheetFormatPr defaultColWidth="9.140625" defaultRowHeight="12.75"/>
  <cols>
    <col min="1" max="1" width="2.421875" style="0" customWidth="1"/>
    <col min="2" max="2" width="10.421875" style="0" customWidth="1"/>
    <col min="3" max="3" width="7.140625" style="0" customWidth="1"/>
    <col min="4" max="23" width="6.57421875" style="0" customWidth="1"/>
  </cols>
  <sheetData>
    <row r="1" ht="19.5" customHeight="1">
      <c r="B1" s="1" t="s">
        <v>0</v>
      </c>
    </row>
    <row r="2" spans="2:23" ht="19.5" customHeight="1">
      <c r="B2" s="1" t="s">
        <v>49</v>
      </c>
      <c r="C2" s="48"/>
      <c r="D2" s="5"/>
      <c r="E2" s="49"/>
      <c r="F2" s="3" t="s">
        <v>47</v>
      </c>
      <c r="G2" s="3"/>
      <c r="H2" s="3"/>
      <c r="I2" s="3"/>
      <c r="J2" s="3"/>
      <c r="K2" s="49"/>
      <c r="L2" s="49"/>
      <c r="M2" s="49"/>
      <c r="N2" s="49"/>
      <c r="O2" s="5"/>
      <c r="P2" s="16"/>
      <c r="Q2" s="16"/>
      <c r="R2" s="16"/>
      <c r="S2" s="16"/>
      <c r="T2" s="16"/>
      <c r="U2" s="17"/>
      <c r="V2" s="17"/>
      <c r="W2" s="6"/>
    </row>
    <row r="3" spans="2:23" ht="19.5" customHeight="1">
      <c r="B3" s="1"/>
      <c r="C3" s="48"/>
      <c r="D3" s="5"/>
      <c r="E3" s="49"/>
      <c r="F3" s="3"/>
      <c r="G3" s="3"/>
      <c r="H3" s="3"/>
      <c r="I3" s="3"/>
      <c r="J3" s="3"/>
      <c r="K3" s="49"/>
      <c r="L3" s="49"/>
      <c r="M3" s="49"/>
      <c r="N3" s="49"/>
      <c r="O3" s="5"/>
      <c r="P3" s="16"/>
      <c r="Q3" s="16"/>
      <c r="R3" s="16"/>
      <c r="S3" s="16"/>
      <c r="T3" s="16"/>
      <c r="U3" s="17"/>
      <c r="V3" s="17"/>
      <c r="W3" s="6"/>
    </row>
    <row r="4" spans="2:23" ht="19.5" customHeight="1">
      <c r="B4" s="1"/>
      <c r="C4" s="48"/>
      <c r="D4" s="5"/>
      <c r="E4" s="49"/>
      <c r="F4" s="49" t="s">
        <v>55</v>
      </c>
      <c r="G4" s="2"/>
      <c r="H4" s="3">
        <v>30</v>
      </c>
      <c r="I4" s="3" t="s">
        <v>97</v>
      </c>
      <c r="J4" s="2"/>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70" customFormat="1" ht="19.5" customHeight="1">
      <c r="B6" s="217" t="s">
        <v>2</v>
      </c>
      <c r="C6" s="218"/>
      <c r="D6" s="219" t="s">
        <v>29</v>
      </c>
      <c r="E6" s="220"/>
      <c r="F6" s="220"/>
      <c r="G6" s="221"/>
      <c r="H6" s="222"/>
      <c r="I6" s="223" t="s">
        <v>28</v>
      </c>
      <c r="J6" s="224"/>
      <c r="K6" s="224"/>
      <c r="L6" s="225"/>
      <c r="M6" s="226"/>
      <c r="N6" s="227" t="s">
        <v>30</v>
      </c>
      <c r="O6" s="210"/>
      <c r="P6" s="210"/>
      <c r="Q6" s="211"/>
      <c r="R6" s="212"/>
      <c r="S6" s="209" t="s">
        <v>31</v>
      </c>
      <c r="T6" s="210"/>
      <c r="U6" s="210"/>
      <c r="V6" s="211"/>
      <c r="W6" s="212"/>
    </row>
    <row r="7" spans="2:23" s="70" customFormat="1" ht="19.5" customHeight="1">
      <c r="B7" s="199" t="s">
        <v>3</v>
      </c>
      <c r="C7" s="200"/>
      <c r="D7" s="66">
        <f>Speeds!K2</f>
        <v>18</v>
      </c>
      <c r="E7" s="193" t="s">
        <v>33</v>
      </c>
      <c r="F7" s="194"/>
      <c r="G7" s="213" t="s">
        <v>34</v>
      </c>
      <c r="H7" s="215" t="s">
        <v>35</v>
      </c>
      <c r="I7" s="44">
        <f>Speeds!K5</f>
        <v>14</v>
      </c>
      <c r="J7" s="193" t="s">
        <v>33</v>
      </c>
      <c r="K7" s="194"/>
      <c r="L7" s="207" t="s">
        <v>34</v>
      </c>
      <c r="M7" s="190" t="s">
        <v>35</v>
      </c>
      <c r="N7" s="15">
        <f>Speeds!K8</f>
        <v>12</v>
      </c>
      <c r="O7" s="193" t="s">
        <v>33</v>
      </c>
      <c r="P7" s="194"/>
      <c r="Q7" s="207" t="s">
        <v>34</v>
      </c>
      <c r="R7" s="190" t="s">
        <v>35</v>
      </c>
      <c r="S7" s="15">
        <f>Speeds!K11</f>
        <v>11</v>
      </c>
      <c r="T7" s="193" t="s">
        <v>33</v>
      </c>
      <c r="U7" s="194"/>
      <c r="V7" s="207" t="s">
        <v>34</v>
      </c>
      <c r="W7" s="190" t="s">
        <v>35</v>
      </c>
    </row>
    <row r="8" spans="2:23" s="70" customFormat="1" ht="19.5" customHeight="1">
      <c r="B8" s="199" t="s">
        <v>4</v>
      </c>
      <c r="C8" s="200"/>
      <c r="D8" s="47">
        <f>Speeds!K3</f>
        <v>13</v>
      </c>
      <c r="E8" s="201" t="s">
        <v>33</v>
      </c>
      <c r="F8" s="202"/>
      <c r="G8" s="214"/>
      <c r="H8" s="216"/>
      <c r="I8" s="44">
        <f>Speeds!K6</f>
        <v>8</v>
      </c>
      <c r="J8" s="205" t="s">
        <v>33</v>
      </c>
      <c r="K8" s="206"/>
      <c r="L8" s="208"/>
      <c r="M8" s="191"/>
      <c r="N8" s="15">
        <f>Speeds!K9</f>
        <v>5</v>
      </c>
      <c r="O8" s="205" t="s">
        <v>33</v>
      </c>
      <c r="P8" s="206"/>
      <c r="Q8" s="208"/>
      <c r="R8" s="191"/>
      <c r="S8" s="15">
        <f>Speeds!K12</f>
        <v>4</v>
      </c>
      <c r="T8" s="205" t="s">
        <v>33</v>
      </c>
      <c r="U8" s="206"/>
      <c r="V8" s="208"/>
      <c r="W8" s="191"/>
    </row>
    <row r="9" spans="2:23" s="70" customFormat="1" ht="19.5" customHeight="1">
      <c r="B9" s="199" t="s">
        <v>5</v>
      </c>
      <c r="C9" s="200"/>
      <c r="D9" s="47">
        <f>Speeds!K4</f>
        <v>9</v>
      </c>
      <c r="E9" s="201" t="s">
        <v>33</v>
      </c>
      <c r="F9" s="202"/>
      <c r="G9" s="214"/>
      <c r="H9" s="216"/>
      <c r="I9" s="44">
        <f>Speeds!K7</f>
        <v>4</v>
      </c>
      <c r="J9" s="203" t="s">
        <v>33</v>
      </c>
      <c r="K9" s="204"/>
      <c r="L9" s="208"/>
      <c r="M9" s="191"/>
      <c r="N9" s="15">
        <f>Speeds!K10</f>
        <v>3</v>
      </c>
      <c r="O9" s="203" t="s">
        <v>33</v>
      </c>
      <c r="P9" s="204"/>
      <c r="Q9" s="208"/>
      <c r="R9" s="191"/>
      <c r="S9" s="44">
        <f>Speeds!K13</f>
        <v>3</v>
      </c>
      <c r="T9" s="203" t="s">
        <v>33</v>
      </c>
      <c r="U9" s="204"/>
      <c r="V9" s="208"/>
      <c r="W9" s="191"/>
    </row>
    <row r="10" spans="2:23" s="70" customFormat="1" ht="29.25" customHeight="1" thickBot="1">
      <c r="B10" s="274" t="s">
        <v>32</v>
      </c>
      <c r="C10" s="275"/>
      <c r="D10" s="137" t="s">
        <v>51</v>
      </c>
      <c r="E10" s="138" t="s">
        <v>52</v>
      </c>
      <c r="F10" s="138" t="s">
        <v>53</v>
      </c>
      <c r="G10" s="214"/>
      <c r="H10" s="200"/>
      <c r="I10" s="137" t="s">
        <v>51</v>
      </c>
      <c r="J10" s="138" t="s">
        <v>52</v>
      </c>
      <c r="K10" s="138" t="s">
        <v>53</v>
      </c>
      <c r="L10" s="208"/>
      <c r="M10" s="192"/>
      <c r="N10" s="137" t="s">
        <v>51</v>
      </c>
      <c r="O10" s="138" t="s">
        <v>52</v>
      </c>
      <c r="P10" s="138" t="s">
        <v>53</v>
      </c>
      <c r="Q10" s="208"/>
      <c r="R10" s="192"/>
      <c r="S10" s="137" t="s">
        <v>51</v>
      </c>
      <c r="T10" s="138" t="s">
        <v>52</v>
      </c>
      <c r="U10" s="138" t="s">
        <v>53</v>
      </c>
      <c r="V10" s="208"/>
      <c r="W10" s="192"/>
    </row>
    <row r="11" spans="2:23" s="70" customFormat="1" ht="19.5" customHeight="1">
      <c r="B11" s="228">
        <v>0.3</v>
      </c>
      <c r="C11" s="240"/>
      <c r="D11" s="105">
        <f aca="true" t="shared" si="0" ref="D11:D20">G11+H11+G11+D27+H11+F27</f>
        <v>21.732</v>
      </c>
      <c r="E11" s="106">
        <f aca="true" t="shared" si="1" ref="E11:E20">D11+G11+H11</f>
        <v>31.031999999999996</v>
      </c>
      <c r="F11" s="106">
        <f aca="true" t="shared" si="2" ref="F11:F20">E11+G11+H11</f>
        <v>40.331999999999994</v>
      </c>
      <c r="G11" s="106">
        <f aca="true" t="shared" si="3" ref="G11:G20">B11*$D$7</f>
        <v>5.3999999999999995</v>
      </c>
      <c r="H11" s="107">
        <f aca="true" t="shared" si="4" ref="H11:H20">B11*$D$8</f>
        <v>3.9</v>
      </c>
      <c r="I11" s="105">
        <f aca="true" t="shared" si="5" ref="I11:I20">L11+M11+L11+G27+M11+I27</f>
        <v>14.592</v>
      </c>
      <c r="J11" s="106">
        <f aca="true" t="shared" si="6" ref="J11:J20">I11+L11+M11</f>
        <v>21.192</v>
      </c>
      <c r="K11" s="108">
        <f aca="true" t="shared" si="7" ref="K11:K20">J11+L11+M11</f>
        <v>27.791999999999998</v>
      </c>
      <c r="L11" s="72">
        <f aca="true" t="shared" si="8" ref="L11:L20">B11*$I$7</f>
        <v>4.2</v>
      </c>
      <c r="M11" s="73">
        <f aca="true" t="shared" si="9" ref="M11:M20">B11*$I$8</f>
        <v>2.4</v>
      </c>
      <c r="N11" s="109">
        <f aca="true" t="shared" si="10" ref="N11:N20">Q11+R11+Q11+J27+R11+L27</f>
        <v>11.243999999999998</v>
      </c>
      <c r="O11" s="106">
        <f aca="true" t="shared" si="11" ref="O11:O20">N11+Q11+R11</f>
        <v>16.343999999999998</v>
      </c>
      <c r="P11" s="108">
        <f aca="true" t="shared" si="12" ref="P11:P20">O11+Q11+R11</f>
        <v>21.443999999999996</v>
      </c>
      <c r="Q11" s="72">
        <f aca="true" t="shared" si="13" ref="Q11:Q20">B11*$N$7</f>
        <v>3.5999999999999996</v>
      </c>
      <c r="R11" s="73">
        <f aca="true" t="shared" si="14" ref="R11:R20">B11*$N$8</f>
        <v>1.5</v>
      </c>
      <c r="S11" s="105">
        <f aca="true" t="shared" si="15" ref="S11:S20">V11+W11+V11+M27+W11+O27</f>
        <v>10.043999999999999</v>
      </c>
      <c r="T11" s="106">
        <f aca="true" t="shared" si="16" ref="T11:T20">S11+V11+W11</f>
        <v>14.543999999999997</v>
      </c>
      <c r="U11" s="108">
        <f aca="true" t="shared" si="17" ref="U11:U20">T11+V11+W11</f>
        <v>19.043999999999997</v>
      </c>
      <c r="V11" s="74">
        <f aca="true" t="shared" si="18" ref="V11:V20">B11*$S$7</f>
        <v>3.3</v>
      </c>
      <c r="W11" s="75">
        <f aca="true" t="shared" si="19" ref="W11:W20">B11*$S$8</f>
        <v>1.2</v>
      </c>
    </row>
    <row r="12" spans="2:23" s="70" customFormat="1" ht="19.5" customHeight="1">
      <c r="B12" s="230">
        <v>0.4</v>
      </c>
      <c r="C12" s="237"/>
      <c r="D12" s="110">
        <f t="shared" si="0"/>
        <v>28.526000000000003</v>
      </c>
      <c r="E12" s="39">
        <f t="shared" si="1"/>
        <v>40.92600000000001</v>
      </c>
      <c r="F12" s="39">
        <f t="shared" si="2"/>
        <v>53.326000000000015</v>
      </c>
      <c r="G12" s="39">
        <f t="shared" si="3"/>
        <v>7.2</v>
      </c>
      <c r="H12" s="111">
        <f t="shared" si="4"/>
        <v>5.2</v>
      </c>
      <c r="I12" s="110">
        <f t="shared" si="5"/>
        <v>19.256000000000004</v>
      </c>
      <c r="J12" s="39">
        <f t="shared" si="6"/>
        <v>28.056000000000004</v>
      </c>
      <c r="K12" s="112">
        <f t="shared" si="7"/>
        <v>36.85600000000001</v>
      </c>
      <c r="L12" s="77">
        <f t="shared" si="8"/>
        <v>5.6000000000000005</v>
      </c>
      <c r="M12" s="78">
        <f t="shared" si="9"/>
        <v>3.2</v>
      </c>
      <c r="N12" s="34">
        <f t="shared" si="10"/>
        <v>14.842</v>
      </c>
      <c r="O12" s="39">
        <f t="shared" si="11"/>
        <v>21.642000000000003</v>
      </c>
      <c r="P12" s="112">
        <f t="shared" si="12"/>
        <v>28.442000000000004</v>
      </c>
      <c r="Q12" s="77">
        <f t="shared" si="13"/>
        <v>4.800000000000001</v>
      </c>
      <c r="R12" s="78">
        <f t="shared" si="14"/>
        <v>2</v>
      </c>
      <c r="S12" s="110">
        <f t="shared" si="15"/>
        <v>13.241999999999999</v>
      </c>
      <c r="T12" s="39">
        <f t="shared" si="16"/>
        <v>19.242</v>
      </c>
      <c r="U12" s="112">
        <f t="shared" si="17"/>
        <v>25.242000000000004</v>
      </c>
      <c r="V12" s="79">
        <f t="shared" si="18"/>
        <v>4.4</v>
      </c>
      <c r="W12" s="80">
        <f t="shared" si="19"/>
        <v>1.6</v>
      </c>
    </row>
    <row r="13" spans="2:23" s="70" customFormat="1" ht="19.5" customHeight="1">
      <c r="B13" s="232">
        <v>0.5</v>
      </c>
      <c r="C13" s="237"/>
      <c r="D13" s="110">
        <f t="shared" si="0"/>
        <v>35.32</v>
      </c>
      <c r="E13" s="39">
        <f t="shared" si="1"/>
        <v>50.82</v>
      </c>
      <c r="F13" s="39">
        <f t="shared" si="2"/>
        <v>66.32</v>
      </c>
      <c r="G13" s="39">
        <f t="shared" si="3"/>
        <v>9</v>
      </c>
      <c r="H13" s="111">
        <f t="shared" si="4"/>
        <v>6.5</v>
      </c>
      <c r="I13" s="110">
        <f t="shared" si="5"/>
        <v>23.92</v>
      </c>
      <c r="J13" s="39">
        <f t="shared" si="6"/>
        <v>34.92</v>
      </c>
      <c r="K13" s="112">
        <f t="shared" si="7"/>
        <v>45.92</v>
      </c>
      <c r="L13" s="77">
        <f t="shared" si="8"/>
        <v>7</v>
      </c>
      <c r="M13" s="78">
        <f t="shared" si="9"/>
        <v>4</v>
      </c>
      <c r="N13" s="34">
        <f t="shared" si="10"/>
        <v>18.44</v>
      </c>
      <c r="O13" s="39">
        <f t="shared" si="11"/>
        <v>26.94</v>
      </c>
      <c r="P13" s="112">
        <f t="shared" si="12"/>
        <v>35.44</v>
      </c>
      <c r="Q13" s="77">
        <f t="shared" si="13"/>
        <v>6</v>
      </c>
      <c r="R13" s="78">
        <f t="shared" si="14"/>
        <v>2.5</v>
      </c>
      <c r="S13" s="110">
        <f t="shared" si="15"/>
        <v>16.44</v>
      </c>
      <c r="T13" s="39">
        <f t="shared" si="16"/>
        <v>23.94</v>
      </c>
      <c r="U13" s="112">
        <f t="shared" si="17"/>
        <v>31.44</v>
      </c>
      <c r="V13" s="79">
        <f t="shared" si="18"/>
        <v>5.5</v>
      </c>
      <c r="W13" s="80">
        <f t="shared" si="19"/>
        <v>2</v>
      </c>
    </row>
    <row r="14" spans="2:23" s="70" customFormat="1" ht="19.5" customHeight="1">
      <c r="B14" s="232">
        <v>0.6</v>
      </c>
      <c r="C14" s="237"/>
      <c r="D14" s="110">
        <f t="shared" si="0"/>
        <v>42.114</v>
      </c>
      <c r="E14" s="39">
        <f t="shared" si="1"/>
        <v>60.71399999999999</v>
      </c>
      <c r="F14" s="39">
        <f t="shared" si="2"/>
        <v>79.314</v>
      </c>
      <c r="G14" s="39">
        <f t="shared" si="3"/>
        <v>10.799999999999999</v>
      </c>
      <c r="H14" s="111">
        <f t="shared" si="4"/>
        <v>7.8</v>
      </c>
      <c r="I14" s="113">
        <f t="shared" si="5"/>
        <v>28.584000000000003</v>
      </c>
      <c r="J14" s="39">
        <f t="shared" si="6"/>
        <v>41.784</v>
      </c>
      <c r="K14" s="112">
        <f t="shared" si="7"/>
        <v>54.983999999999995</v>
      </c>
      <c r="L14" s="77">
        <f t="shared" si="8"/>
        <v>8.4</v>
      </c>
      <c r="M14" s="78">
        <f t="shared" si="9"/>
        <v>4.8</v>
      </c>
      <c r="N14" s="34">
        <f t="shared" si="10"/>
        <v>22.037999999999997</v>
      </c>
      <c r="O14" s="39">
        <f t="shared" si="11"/>
        <v>32.238</v>
      </c>
      <c r="P14" s="112">
        <f t="shared" si="12"/>
        <v>42.438</v>
      </c>
      <c r="Q14" s="77">
        <f t="shared" si="13"/>
        <v>7.199999999999999</v>
      </c>
      <c r="R14" s="78">
        <f t="shared" si="14"/>
        <v>3</v>
      </c>
      <c r="S14" s="110">
        <f t="shared" si="15"/>
        <v>19.637999999999998</v>
      </c>
      <c r="T14" s="39">
        <f t="shared" si="16"/>
        <v>28.637999999999998</v>
      </c>
      <c r="U14" s="112">
        <f t="shared" si="17"/>
        <v>37.638</v>
      </c>
      <c r="V14" s="79">
        <f t="shared" si="18"/>
        <v>6.6</v>
      </c>
      <c r="W14" s="80">
        <f t="shared" si="19"/>
        <v>2.4</v>
      </c>
    </row>
    <row r="15" spans="2:23" s="70" customFormat="1" ht="19.5" customHeight="1">
      <c r="B15" s="232">
        <v>0.7</v>
      </c>
      <c r="C15" s="237"/>
      <c r="D15" s="110">
        <f t="shared" si="0"/>
        <v>48.908</v>
      </c>
      <c r="E15" s="39">
        <f t="shared" si="1"/>
        <v>70.608</v>
      </c>
      <c r="F15" s="39">
        <f t="shared" si="2"/>
        <v>92.30799999999999</v>
      </c>
      <c r="G15" s="39">
        <f t="shared" si="3"/>
        <v>12.6</v>
      </c>
      <c r="H15" s="111">
        <f t="shared" si="4"/>
        <v>9.1</v>
      </c>
      <c r="I15" s="110">
        <f t="shared" si="5"/>
        <v>33.248</v>
      </c>
      <c r="J15" s="39">
        <f t="shared" si="6"/>
        <v>48.647999999999996</v>
      </c>
      <c r="K15" s="112">
        <f t="shared" si="7"/>
        <v>64.04799999999999</v>
      </c>
      <c r="L15" s="77">
        <f t="shared" si="8"/>
        <v>9.799999999999999</v>
      </c>
      <c r="M15" s="78">
        <f t="shared" si="9"/>
        <v>5.6</v>
      </c>
      <c r="N15" s="34">
        <f t="shared" si="10"/>
        <v>25.635999999999996</v>
      </c>
      <c r="O15" s="39">
        <f t="shared" si="11"/>
        <v>37.535999999999994</v>
      </c>
      <c r="P15" s="112">
        <f t="shared" si="12"/>
        <v>49.43599999999999</v>
      </c>
      <c r="Q15" s="77">
        <f t="shared" si="13"/>
        <v>8.399999999999999</v>
      </c>
      <c r="R15" s="78">
        <f t="shared" si="14"/>
        <v>3.5</v>
      </c>
      <c r="S15" s="110">
        <f t="shared" si="15"/>
        <v>22.836</v>
      </c>
      <c r="T15" s="114">
        <f t="shared" si="16"/>
        <v>33.336</v>
      </c>
      <c r="U15" s="112">
        <f t="shared" si="17"/>
        <v>43.836</v>
      </c>
      <c r="V15" s="79">
        <f t="shared" si="18"/>
        <v>7.699999999999999</v>
      </c>
      <c r="W15" s="80">
        <f t="shared" si="19"/>
        <v>2.8</v>
      </c>
    </row>
    <row r="16" spans="2:23" s="70" customFormat="1" ht="19.5" customHeight="1">
      <c r="B16" s="232">
        <v>0.8</v>
      </c>
      <c r="C16" s="237"/>
      <c r="D16" s="110">
        <f t="shared" si="0"/>
        <v>55.702000000000005</v>
      </c>
      <c r="E16" s="39">
        <f t="shared" si="1"/>
        <v>80.50200000000001</v>
      </c>
      <c r="F16" s="39">
        <f t="shared" si="2"/>
        <v>105.30200000000002</v>
      </c>
      <c r="G16" s="39">
        <f t="shared" si="3"/>
        <v>14.4</v>
      </c>
      <c r="H16" s="111">
        <f t="shared" si="4"/>
        <v>10.4</v>
      </c>
      <c r="I16" s="110">
        <f t="shared" si="5"/>
        <v>37.912000000000006</v>
      </c>
      <c r="J16" s="39">
        <f t="shared" si="6"/>
        <v>55.51200000000001</v>
      </c>
      <c r="K16" s="112">
        <f t="shared" si="7"/>
        <v>73.11200000000001</v>
      </c>
      <c r="L16" s="77">
        <f t="shared" si="8"/>
        <v>11.200000000000001</v>
      </c>
      <c r="M16" s="78">
        <f t="shared" si="9"/>
        <v>6.4</v>
      </c>
      <c r="N16" s="115">
        <f t="shared" si="10"/>
        <v>29.234</v>
      </c>
      <c r="O16" s="39">
        <f t="shared" si="11"/>
        <v>42.834</v>
      </c>
      <c r="P16" s="112">
        <f t="shared" si="12"/>
        <v>56.434000000000005</v>
      </c>
      <c r="Q16" s="77">
        <f t="shared" si="13"/>
        <v>9.600000000000001</v>
      </c>
      <c r="R16" s="78">
        <f t="shared" si="14"/>
        <v>4</v>
      </c>
      <c r="S16" s="110">
        <f t="shared" si="15"/>
        <v>26.034</v>
      </c>
      <c r="T16" s="39">
        <f t="shared" si="16"/>
        <v>38.034000000000006</v>
      </c>
      <c r="U16" s="112">
        <f t="shared" si="17"/>
        <v>50.034000000000006</v>
      </c>
      <c r="V16" s="79">
        <f t="shared" si="18"/>
        <v>8.8</v>
      </c>
      <c r="W16" s="80">
        <f t="shared" si="19"/>
        <v>3.2</v>
      </c>
    </row>
    <row r="17" spans="2:23" s="70" customFormat="1" ht="19.5" customHeight="1">
      <c r="B17" s="232">
        <v>0.9</v>
      </c>
      <c r="C17" s="237"/>
      <c r="D17" s="110">
        <f t="shared" si="0"/>
        <v>62.496</v>
      </c>
      <c r="E17" s="39">
        <f t="shared" si="1"/>
        <v>90.396</v>
      </c>
      <c r="F17" s="39">
        <f t="shared" si="2"/>
        <v>118.296</v>
      </c>
      <c r="G17" s="39">
        <f t="shared" si="3"/>
        <v>16.2</v>
      </c>
      <c r="H17" s="111">
        <f t="shared" si="4"/>
        <v>11.700000000000001</v>
      </c>
      <c r="I17" s="110">
        <f t="shared" si="5"/>
        <v>42.576</v>
      </c>
      <c r="J17" s="39">
        <f t="shared" si="6"/>
        <v>62.376000000000005</v>
      </c>
      <c r="K17" s="112">
        <f t="shared" si="7"/>
        <v>82.176</v>
      </c>
      <c r="L17" s="77">
        <f t="shared" si="8"/>
        <v>12.6</v>
      </c>
      <c r="M17" s="78">
        <f t="shared" si="9"/>
        <v>7.2</v>
      </c>
      <c r="N17" s="34">
        <f t="shared" si="10"/>
        <v>32.83200000000001</v>
      </c>
      <c r="O17" s="39">
        <f t="shared" si="11"/>
        <v>48.132000000000005</v>
      </c>
      <c r="P17" s="112">
        <f t="shared" si="12"/>
        <v>63.432</v>
      </c>
      <c r="Q17" s="77">
        <f t="shared" si="13"/>
        <v>10.8</v>
      </c>
      <c r="R17" s="78">
        <f t="shared" si="14"/>
        <v>4.5</v>
      </c>
      <c r="S17" s="110">
        <f t="shared" si="15"/>
        <v>29.232</v>
      </c>
      <c r="T17" s="39">
        <f t="shared" si="16"/>
        <v>42.732</v>
      </c>
      <c r="U17" s="112">
        <f t="shared" si="17"/>
        <v>56.232</v>
      </c>
      <c r="V17" s="79">
        <f t="shared" si="18"/>
        <v>9.9</v>
      </c>
      <c r="W17" s="80">
        <f t="shared" si="19"/>
        <v>3.6</v>
      </c>
    </row>
    <row r="18" spans="2:23" s="70" customFormat="1" ht="19.5" customHeight="1">
      <c r="B18" s="235">
        <v>1</v>
      </c>
      <c r="C18" s="239"/>
      <c r="D18" s="110">
        <f t="shared" si="0"/>
        <v>69.28999999999999</v>
      </c>
      <c r="E18" s="39">
        <f t="shared" si="1"/>
        <v>100.28999999999999</v>
      </c>
      <c r="F18" s="39">
        <f t="shared" si="2"/>
        <v>131.29</v>
      </c>
      <c r="G18" s="39">
        <f t="shared" si="3"/>
        <v>18</v>
      </c>
      <c r="H18" s="111">
        <f t="shared" si="4"/>
        <v>13</v>
      </c>
      <c r="I18" s="110">
        <f t="shared" si="5"/>
        <v>47.24</v>
      </c>
      <c r="J18" s="39">
        <f t="shared" si="6"/>
        <v>69.24000000000001</v>
      </c>
      <c r="K18" s="112">
        <f t="shared" si="7"/>
        <v>91.24000000000001</v>
      </c>
      <c r="L18" s="77">
        <f t="shared" si="8"/>
        <v>14</v>
      </c>
      <c r="M18" s="78">
        <f t="shared" si="9"/>
        <v>8</v>
      </c>
      <c r="N18" s="34">
        <f t="shared" si="10"/>
        <v>36.43000000000001</v>
      </c>
      <c r="O18" s="39">
        <f t="shared" si="11"/>
        <v>53.43000000000001</v>
      </c>
      <c r="P18" s="112">
        <f t="shared" si="12"/>
        <v>70.43</v>
      </c>
      <c r="Q18" s="77">
        <f t="shared" si="13"/>
        <v>12</v>
      </c>
      <c r="R18" s="78">
        <f t="shared" si="14"/>
        <v>5</v>
      </c>
      <c r="S18" s="113">
        <f t="shared" si="15"/>
        <v>32.43</v>
      </c>
      <c r="T18" s="39">
        <f t="shared" si="16"/>
        <v>47.43</v>
      </c>
      <c r="U18" s="112">
        <f t="shared" si="17"/>
        <v>62.43</v>
      </c>
      <c r="V18" s="79">
        <f t="shared" si="18"/>
        <v>11</v>
      </c>
      <c r="W18" s="80">
        <f t="shared" si="19"/>
        <v>4</v>
      </c>
    </row>
    <row r="19" spans="2:23" s="70" customFormat="1" ht="19.5" customHeight="1">
      <c r="B19" s="232">
        <v>1.1</v>
      </c>
      <c r="C19" s="237"/>
      <c r="D19" s="110">
        <f t="shared" si="0"/>
        <v>76.084</v>
      </c>
      <c r="E19" s="39">
        <f t="shared" si="1"/>
        <v>110.184</v>
      </c>
      <c r="F19" s="39">
        <f t="shared" si="2"/>
        <v>144.28400000000002</v>
      </c>
      <c r="G19" s="39">
        <f t="shared" si="3"/>
        <v>19.8</v>
      </c>
      <c r="H19" s="111">
        <f t="shared" si="4"/>
        <v>14.3</v>
      </c>
      <c r="I19" s="110">
        <f t="shared" si="5"/>
        <v>51.90400000000002</v>
      </c>
      <c r="J19" s="39">
        <f t="shared" si="6"/>
        <v>76.10400000000001</v>
      </c>
      <c r="K19" s="112">
        <f t="shared" si="7"/>
        <v>100.30400000000002</v>
      </c>
      <c r="L19" s="77">
        <f t="shared" si="8"/>
        <v>15.400000000000002</v>
      </c>
      <c r="M19" s="78">
        <f t="shared" si="9"/>
        <v>8.8</v>
      </c>
      <c r="N19" s="34">
        <f t="shared" si="10"/>
        <v>40.028000000000006</v>
      </c>
      <c r="O19" s="39">
        <f t="shared" si="11"/>
        <v>58.72800000000001</v>
      </c>
      <c r="P19" s="112">
        <f t="shared" si="12"/>
        <v>77.42800000000001</v>
      </c>
      <c r="Q19" s="77">
        <f t="shared" si="13"/>
        <v>13.200000000000001</v>
      </c>
      <c r="R19" s="78">
        <f t="shared" si="14"/>
        <v>5.5</v>
      </c>
      <c r="S19" s="110">
        <f t="shared" si="15"/>
        <v>35.62800000000001</v>
      </c>
      <c r="T19" s="39">
        <f t="shared" si="16"/>
        <v>52.12800000000001</v>
      </c>
      <c r="U19" s="112">
        <f t="shared" si="17"/>
        <v>68.62800000000001</v>
      </c>
      <c r="V19" s="79">
        <f t="shared" si="18"/>
        <v>12.100000000000001</v>
      </c>
      <c r="W19" s="80">
        <f t="shared" si="19"/>
        <v>4.4</v>
      </c>
    </row>
    <row r="20" spans="2:23" s="70" customFormat="1" ht="19.5" customHeight="1" thickBot="1">
      <c r="B20" s="233">
        <v>1.2</v>
      </c>
      <c r="C20" s="238"/>
      <c r="D20" s="116">
        <f t="shared" si="0"/>
        <v>82.87799999999999</v>
      </c>
      <c r="E20" s="117">
        <f t="shared" si="1"/>
        <v>120.07799999999997</v>
      </c>
      <c r="F20" s="117">
        <f t="shared" si="2"/>
        <v>157.27799999999996</v>
      </c>
      <c r="G20" s="117">
        <f t="shared" si="3"/>
        <v>21.599999999999998</v>
      </c>
      <c r="H20" s="118">
        <f t="shared" si="4"/>
        <v>15.6</v>
      </c>
      <c r="I20" s="116">
        <f t="shared" si="5"/>
        <v>56.568000000000005</v>
      </c>
      <c r="J20" s="117">
        <f t="shared" si="6"/>
        <v>82.968</v>
      </c>
      <c r="K20" s="119">
        <f t="shared" si="7"/>
        <v>109.368</v>
      </c>
      <c r="L20" s="83">
        <f t="shared" si="8"/>
        <v>16.8</v>
      </c>
      <c r="M20" s="84">
        <f t="shared" si="9"/>
        <v>9.6</v>
      </c>
      <c r="N20" s="120">
        <f t="shared" si="10"/>
        <v>43.626</v>
      </c>
      <c r="O20" s="117">
        <f t="shared" si="11"/>
        <v>64.026</v>
      </c>
      <c r="P20" s="119">
        <f t="shared" si="12"/>
        <v>84.42599999999999</v>
      </c>
      <c r="Q20" s="83">
        <f t="shared" si="13"/>
        <v>14.399999999999999</v>
      </c>
      <c r="R20" s="84">
        <f t="shared" si="14"/>
        <v>6</v>
      </c>
      <c r="S20" s="116">
        <f t="shared" si="15"/>
        <v>38.826</v>
      </c>
      <c r="T20" s="121">
        <f t="shared" si="16"/>
        <v>56.82599999999999</v>
      </c>
      <c r="U20" s="119">
        <f t="shared" si="17"/>
        <v>74.826</v>
      </c>
      <c r="V20" s="86">
        <f t="shared" si="18"/>
        <v>13.2</v>
      </c>
      <c r="W20" s="87">
        <f t="shared" si="19"/>
        <v>4.8</v>
      </c>
    </row>
    <row r="21" spans="2:23" s="69" customFormat="1" ht="12.75">
      <c r="B21" s="19"/>
      <c r="C21" s="67"/>
      <c r="D21" s="67"/>
      <c r="E21" s="67"/>
      <c r="F21" s="67"/>
      <c r="G21" s="67"/>
      <c r="H21" s="67"/>
      <c r="I21" s="67"/>
      <c r="J21" s="67"/>
      <c r="K21" s="67"/>
      <c r="L21" s="67"/>
      <c r="M21" s="67"/>
      <c r="N21" s="67"/>
      <c r="O21" s="67"/>
      <c r="P21" s="67"/>
      <c r="Q21" s="67"/>
      <c r="R21" s="67"/>
      <c r="S21" s="67"/>
      <c r="T21" s="68"/>
      <c r="U21" s="67"/>
      <c r="V21" s="67"/>
      <c r="W21" s="67"/>
    </row>
    <row r="22" spans="2:23" s="69" customFormat="1" ht="12.75">
      <c r="B22" s="19"/>
      <c r="C22" s="67"/>
      <c r="D22" s="67"/>
      <c r="E22" s="67"/>
      <c r="F22" s="67"/>
      <c r="G22" s="67"/>
      <c r="H22" s="67"/>
      <c r="I22" s="67"/>
      <c r="J22" s="67"/>
      <c r="K22" s="67"/>
      <c r="L22" s="67"/>
      <c r="M22" s="67"/>
      <c r="N22" s="67"/>
      <c r="O22" s="67"/>
      <c r="P22" s="67"/>
      <c r="Q22" s="67"/>
      <c r="R22" s="67"/>
      <c r="S22" s="67"/>
      <c r="T22" s="68"/>
      <c r="U22" s="67"/>
      <c r="V22" s="67"/>
      <c r="W22" s="67"/>
    </row>
    <row r="23" spans="2:23" ht="12.75">
      <c r="B23" s="19"/>
      <c r="C23" s="20"/>
      <c r="D23" s="21"/>
      <c r="E23" s="21"/>
      <c r="F23" s="21"/>
      <c r="G23" s="21"/>
      <c r="H23" s="21"/>
      <c r="I23" s="21"/>
      <c r="J23" s="21"/>
      <c r="K23" s="22"/>
      <c r="L23" s="22"/>
      <c r="M23" s="21"/>
      <c r="N23" s="21"/>
      <c r="O23" s="21"/>
      <c r="P23" s="22"/>
      <c r="Q23" s="22"/>
      <c r="R23" s="21"/>
      <c r="S23" s="22"/>
      <c r="T23" s="21"/>
      <c r="U23" s="22"/>
      <c r="V23" s="22"/>
      <c r="W23" s="2"/>
    </row>
    <row r="24" spans="2:23" ht="13.5" thickBot="1">
      <c r="B24" s="19"/>
      <c r="C24" s="20"/>
      <c r="D24" s="21"/>
      <c r="E24" s="21"/>
      <c r="F24" s="21"/>
      <c r="G24" s="21"/>
      <c r="H24" s="21"/>
      <c r="I24" s="21"/>
      <c r="J24" s="21"/>
      <c r="K24" s="22"/>
      <c r="L24" s="22"/>
      <c r="M24" s="21"/>
      <c r="N24" s="21"/>
      <c r="O24" s="21"/>
      <c r="P24" s="22"/>
      <c r="Q24" s="22"/>
      <c r="R24" s="21"/>
      <c r="S24" s="22"/>
      <c r="T24" s="21"/>
      <c r="U24" s="22"/>
      <c r="V24" s="22"/>
      <c r="W24" s="2"/>
    </row>
    <row r="25" spans="2:23" ht="12.75">
      <c r="B25" s="197" t="s">
        <v>36</v>
      </c>
      <c r="C25" s="198"/>
      <c r="D25" s="195" t="s">
        <v>16</v>
      </c>
      <c r="E25" s="195"/>
      <c r="F25" s="195"/>
      <c r="G25" s="195" t="s">
        <v>17</v>
      </c>
      <c r="H25" s="195"/>
      <c r="I25" s="195"/>
      <c r="J25" s="195" t="s">
        <v>18</v>
      </c>
      <c r="K25" s="195"/>
      <c r="L25" s="195"/>
      <c r="M25" s="195" t="s">
        <v>19</v>
      </c>
      <c r="N25" s="195"/>
      <c r="O25" s="196"/>
      <c r="P25" s="51"/>
      <c r="Q25" s="51"/>
      <c r="R25" s="51"/>
      <c r="S25" s="51"/>
      <c r="T25" s="51"/>
      <c r="U25" s="51"/>
      <c r="V25" s="52"/>
      <c r="W25" s="2"/>
    </row>
    <row r="26" spans="2:23" ht="51.7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65"/>
      <c r="Q26" s="6"/>
      <c r="R26" s="6"/>
      <c r="S26" s="6"/>
      <c r="T26" s="6"/>
      <c r="U26" s="6"/>
      <c r="V26" s="6"/>
      <c r="W26" s="6"/>
    </row>
    <row r="27" spans="2:23" ht="12.75">
      <c r="B27" s="58">
        <v>0.3</v>
      </c>
      <c r="C27" s="135">
        <f>0.66*B27</f>
        <v>0.198</v>
      </c>
      <c r="D27" s="59">
        <f aca="true" t="shared" si="20" ref="D27:D36">E27*($D$9)</f>
        <v>1.782</v>
      </c>
      <c r="E27" s="59">
        <f aca="true" t="shared" si="21" ref="E27:E36">0.66*B27</f>
        <v>0.198</v>
      </c>
      <c r="F27" s="59">
        <f>0.15*$D$9</f>
        <v>1.3499999999999999</v>
      </c>
      <c r="G27" s="59">
        <f aca="true" t="shared" si="22" ref="G27:G36">H27*($I$9)</f>
        <v>0.792</v>
      </c>
      <c r="H27" s="59">
        <f aca="true" t="shared" si="23" ref="H27:H36">0.66*B27</f>
        <v>0.198</v>
      </c>
      <c r="I27" s="59">
        <f>0.15*$I$9</f>
        <v>0.6</v>
      </c>
      <c r="J27" s="59">
        <f aca="true" t="shared" si="24" ref="J27:J36">K27*($N$9)</f>
        <v>0.5940000000000001</v>
      </c>
      <c r="K27" s="59">
        <f aca="true" t="shared" si="25" ref="K27:K36">0.66*B27</f>
        <v>0.198</v>
      </c>
      <c r="L27" s="59">
        <f>0.15*$N$9</f>
        <v>0.44999999999999996</v>
      </c>
      <c r="M27" s="59">
        <f aca="true" t="shared" si="26" ref="M27:M36">N27*($S$9)</f>
        <v>0.5940000000000001</v>
      </c>
      <c r="N27" s="59">
        <f aca="true" t="shared" si="27" ref="N27:N36">0.66*B27</f>
        <v>0.198</v>
      </c>
      <c r="O27" s="60">
        <f>0.15*$S$9</f>
        <v>0.44999999999999996</v>
      </c>
      <c r="P27" s="53"/>
      <c r="Q27" s="2"/>
      <c r="R27" s="2"/>
      <c r="S27" s="2"/>
      <c r="T27" s="2"/>
      <c r="U27" s="2"/>
      <c r="V27" s="2"/>
      <c r="W27" s="2"/>
    </row>
    <row r="28" spans="2:23" ht="12.75">
      <c r="B28" s="55">
        <v>0.4</v>
      </c>
      <c r="C28" s="136">
        <f>0.66*B28</f>
        <v>0.264</v>
      </c>
      <c r="D28" s="45">
        <f t="shared" si="20"/>
        <v>2.3760000000000003</v>
      </c>
      <c r="E28" s="45">
        <f t="shared" si="21"/>
        <v>0.264</v>
      </c>
      <c r="F28" s="59">
        <f aca="true" t="shared" si="28" ref="F28:F36">0.15*$D$9</f>
        <v>1.3499999999999999</v>
      </c>
      <c r="G28" s="45">
        <f t="shared" si="22"/>
        <v>1.056</v>
      </c>
      <c r="H28" s="45">
        <f t="shared" si="23"/>
        <v>0.264</v>
      </c>
      <c r="I28" s="59">
        <f aca="true" t="shared" si="29" ref="I28:I36">0.15*$I$9</f>
        <v>0.6</v>
      </c>
      <c r="J28" s="45">
        <f t="shared" si="24"/>
        <v>0.792</v>
      </c>
      <c r="K28" s="45">
        <f t="shared" si="25"/>
        <v>0.264</v>
      </c>
      <c r="L28" s="59">
        <f aca="true" t="shared" si="30" ref="L28:L36">0.15*$N$9</f>
        <v>0.44999999999999996</v>
      </c>
      <c r="M28" s="45">
        <f t="shared" si="26"/>
        <v>0.792</v>
      </c>
      <c r="N28" s="45">
        <f t="shared" si="27"/>
        <v>0.264</v>
      </c>
      <c r="O28" s="60">
        <f aca="true" t="shared" si="31" ref="O28:O36">0.15*$S$9</f>
        <v>0.44999999999999996</v>
      </c>
      <c r="P28" s="53"/>
      <c r="Q28" s="2"/>
      <c r="R28" s="2"/>
      <c r="S28" s="2"/>
      <c r="T28" s="2"/>
      <c r="U28" s="2"/>
      <c r="V28" s="2"/>
      <c r="W28" s="2"/>
    </row>
    <row r="29" spans="2:23" ht="12.75">
      <c r="B29" s="56">
        <v>0.5</v>
      </c>
      <c r="C29" s="136">
        <f>0.66*B29</f>
        <v>0.33</v>
      </c>
      <c r="D29" s="45">
        <f t="shared" si="20"/>
        <v>2.97</v>
      </c>
      <c r="E29" s="45">
        <f t="shared" si="21"/>
        <v>0.33</v>
      </c>
      <c r="F29" s="59">
        <f t="shared" si="28"/>
        <v>1.3499999999999999</v>
      </c>
      <c r="G29" s="45">
        <f t="shared" si="22"/>
        <v>1.32</v>
      </c>
      <c r="H29" s="45">
        <f t="shared" si="23"/>
        <v>0.33</v>
      </c>
      <c r="I29" s="59">
        <f t="shared" si="29"/>
        <v>0.6</v>
      </c>
      <c r="J29" s="45">
        <f t="shared" si="24"/>
        <v>0.99</v>
      </c>
      <c r="K29" s="45">
        <f t="shared" si="25"/>
        <v>0.33</v>
      </c>
      <c r="L29" s="59">
        <f t="shared" si="30"/>
        <v>0.44999999999999996</v>
      </c>
      <c r="M29" s="45">
        <f t="shared" si="26"/>
        <v>0.99</v>
      </c>
      <c r="N29" s="45">
        <f t="shared" si="27"/>
        <v>0.33</v>
      </c>
      <c r="O29" s="60">
        <f t="shared" si="31"/>
        <v>0.44999999999999996</v>
      </c>
      <c r="P29" s="53"/>
      <c r="Q29" s="2"/>
      <c r="R29" s="2"/>
      <c r="S29" s="2"/>
      <c r="T29" s="2"/>
      <c r="U29" s="2"/>
      <c r="V29" s="2"/>
      <c r="W29" s="2"/>
    </row>
    <row r="30" spans="2:23" ht="12.75">
      <c r="B30" s="56">
        <v>0.6</v>
      </c>
      <c r="C30" s="136">
        <f>0.67*B30</f>
        <v>0.402</v>
      </c>
      <c r="D30" s="45">
        <f t="shared" si="20"/>
        <v>3.564</v>
      </c>
      <c r="E30" s="45">
        <f t="shared" si="21"/>
        <v>0.396</v>
      </c>
      <c r="F30" s="59">
        <f t="shared" si="28"/>
        <v>1.3499999999999999</v>
      </c>
      <c r="G30" s="45">
        <f t="shared" si="22"/>
        <v>1.584</v>
      </c>
      <c r="H30" s="45">
        <f t="shared" si="23"/>
        <v>0.396</v>
      </c>
      <c r="I30" s="59">
        <f t="shared" si="29"/>
        <v>0.6</v>
      </c>
      <c r="J30" s="45">
        <f t="shared" si="24"/>
        <v>1.1880000000000002</v>
      </c>
      <c r="K30" s="45">
        <f t="shared" si="25"/>
        <v>0.396</v>
      </c>
      <c r="L30" s="59">
        <f t="shared" si="30"/>
        <v>0.44999999999999996</v>
      </c>
      <c r="M30" s="45">
        <f t="shared" si="26"/>
        <v>1.1880000000000002</v>
      </c>
      <c r="N30" s="45">
        <f t="shared" si="27"/>
        <v>0.396</v>
      </c>
      <c r="O30" s="60">
        <f t="shared" si="31"/>
        <v>0.44999999999999996</v>
      </c>
      <c r="P30" s="53"/>
      <c r="Q30" s="2"/>
      <c r="R30" s="2"/>
      <c r="S30" s="2"/>
      <c r="T30" s="2"/>
      <c r="U30" s="2"/>
      <c r="V30" s="2"/>
      <c r="W30" s="2"/>
    </row>
    <row r="31" spans="2:23" ht="12.75">
      <c r="B31" s="56">
        <v>0.7</v>
      </c>
      <c r="C31" s="136">
        <f aca="true" t="shared" si="32" ref="C31:C36">0.67*B31</f>
        <v>0.469</v>
      </c>
      <c r="D31" s="45">
        <f t="shared" si="20"/>
        <v>4.1579999999999995</v>
      </c>
      <c r="E31" s="45">
        <f t="shared" si="21"/>
        <v>0.46199999999999997</v>
      </c>
      <c r="F31" s="59">
        <f t="shared" si="28"/>
        <v>1.3499999999999999</v>
      </c>
      <c r="G31" s="45">
        <f t="shared" si="22"/>
        <v>1.8479999999999999</v>
      </c>
      <c r="H31" s="45">
        <f t="shared" si="23"/>
        <v>0.46199999999999997</v>
      </c>
      <c r="I31" s="59">
        <f t="shared" si="29"/>
        <v>0.6</v>
      </c>
      <c r="J31" s="45">
        <f t="shared" si="24"/>
        <v>1.386</v>
      </c>
      <c r="K31" s="45">
        <f t="shared" si="25"/>
        <v>0.46199999999999997</v>
      </c>
      <c r="L31" s="59">
        <f t="shared" si="30"/>
        <v>0.44999999999999996</v>
      </c>
      <c r="M31" s="45">
        <f t="shared" si="26"/>
        <v>1.386</v>
      </c>
      <c r="N31" s="45">
        <f t="shared" si="27"/>
        <v>0.46199999999999997</v>
      </c>
      <c r="O31" s="60">
        <f t="shared" si="31"/>
        <v>0.44999999999999996</v>
      </c>
      <c r="P31" s="53"/>
      <c r="Q31" s="2"/>
      <c r="R31" s="2"/>
      <c r="S31" s="2"/>
      <c r="T31" s="2"/>
      <c r="U31" s="2"/>
      <c r="V31" s="2"/>
      <c r="W31" s="2"/>
    </row>
    <row r="32" spans="2:23" ht="12.75">
      <c r="B32" s="56">
        <v>0.8</v>
      </c>
      <c r="C32" s="136">
        <f t="shared" si="32"/>
        <v>0.536</v>
      </c>
      <c r="D32" s="45">
        <f t="shared" si="20"/>
        <v>4.752000000000001</v>
      </c>
      <c r="E32" s="45">
        <f t="shared" si="21"/>
        <v>0.528</v>
      </c>
      <c r="F32" s="59">
        <f t="shared" si="28"/>
        <v>1.3499999999999999</v>
      </c>
      <c r="G32" s="45">
        <f t="shared" si="22"/>
        <v>2.112</v>
      </c>
      <c r="H32" s="45">
        <f t="shared" si="23"/>
        <v>0.528</v>
      </c>
      <c r="I32" s="59">
        <f t="shared" si="29"/>
        <v>0.6</v>
      </c>
      <c r="J32" s="45">
        <f t="shared" si="24"/>
        <v>1.584</v>
      </c>
      <c r="K32" s="45">
        <f t="shared" si="25"/>
        <v>0.528</v>
      </c>
      <c r="L32" s="59">
        <f t="shared" si="30"/>
        <v>0.44999999999999996</v>
      </c>
      <c r="M32" s="45">
        <f t="shared" si="26"/>
        <v>1.584</v>
      </c>
      <c r="N32" s="45">
        <f t="shared" si="27"/>
        <v>0.528</v>
      </c>
      <c r="O32" s="60">
        <f t="shared" si="31"/>
        <v>0.44999999999999996</v>
      </c>
      <c r="P32" s="53"/>
      <c r="Q32" s="2"/>
      <c r="R32" s="2"/>
      <c r="S32" s="2"/>
      <c r="T32" s="2"/>
      <c r="U32" s="2"/>
      <c r="V32" s="2"/>
      <c r="W32" s="2"/>
    </row>
    <row r="33" spans="2:23" ht="12.75">
      <c r="B33" s="56">
        <v>0.9</v>
      </c>
      <c r="C33" s="136">
        <f t="shared" si="32"/>
        <v>0.6030000000000001</v>
      </c>
      <c r="D33" s="45">
        <f t="shared" si="20"/>
        <v>5.346000000000001</v>
      </c>
      <c r="E33" s="45">
        <f t="shared" si="21"/>
        <v>0.5940000000000001</v>
      </c>
      <c r="F33" s="59">
        <f t="shared" si="28"/>
        <v>1.3499999999999999</v>
      </c>
      <c r="G33" s="45">
        <f t="shared" si="22"/>
        <v>2.3760000000000003</v>
      </c>
      <c r="H33" s="45">
        <f t="shared" si="23"/>
        <v>0.5940000000000001</v>
      </c>
      <c r="I33" s="59">
        <f t="shared" si="29"/>
        <v>0.6</v>
      </c>
      <c r="J33" s="45">
        <f t="shared" si="24"/>
        <v>1.7820000000000003</v>
      </c>
      <c r="K33" s="45">
        <f t="shared" si="25"/>
        <v>0.5940000000000001</v>
      </c>
      <c r="L33" s="59">
        <f t="shared" si="30"/>
        <v>0.44999999999999996</v>
      </c>
      <c r="M33" s="45">
        <f t="shared" si="26"/>
        <v>1.7820000000000003</v>
      </c>
      <c r="N33" s="45">
        <f t="shared" si="27"/>
        <v>0.5940000000000001</v>
      </c>
      <c r="O33" s="60">
        <f t="shared" si="31"/>
        <v>0.44999999999999996</v>
      </c>
      <c r="P33" s="53"/>
      <c r="Q33" s="2"/>
      <c r="R33" s="2"/>
      <c r="S33" s="2"/>
      <c r="T33" s="2"/>
      <c r="U33" s="2"/>
      <c r="V33" s="2"/>
      <c r="W33" s="2"/>
    </row>
    <row r="34" spans="2:23" ht="12.75">
      <c r="B34" s="56">
        <v>1</v>
      </c>
      <c r="C34" s="136">
        <f t="shared" si="32"/>
        <v>0.67</v>
      </c>
      <c r="D34" s="45">
        <f t="shared" si="20"/>
        <v>5.94</v>
      </c>
      <c r="E34" s="45">
        <f t="shared" si="21"/>
        <v>0.66</v>
      </c>
      <c r="F34" s="59">
        <f t="shared" si="28"/>
        <v>1.3499999999999999</v>
      </c>
      <c r="G34" s="45">
        <f t="shared" si="22"/>
        <v>2.64</v>
      </c>
      <c r="H34" s="45">
        <f t="shared" si="23"/>
        <v>0.66</v>
      </c>
      <c r="I34" s="59">
        <f t="shared" si="29"/>
        <v>0.6</v>
      </c>
      <c r="J34" s="45">
        <f t="shared" si="24"/>
        <v>1.98</v>
      </c>
      <c r="K34" s="45">
        <f t="shared" si="25"/>
        <v>0.66</v>
      </c>
      <c r="L34" s="59">
        <f t="shared" si="30"/>
        <v>0.44999999999999996</v>
      </c>
      <c r="M34" s="45">
        <f t="shared" si="26"/>
        <v>1.98</v>
      </c>
      <c r="N34" s="45">
        <f t="shared" si="27"/>
        <v>0.66</v>
      </c>
      <c r="O34" s="60">
        <f t="shared" si="31"/>
        <v>0.44999999999999996</v>
      </c>
      <c r="P34" s="53"/>
      <c r="Q34" s="2"/>
      <c r="R34" s="2"/>
      <c r="S34" s="2"/>
      <c r="T34" s="2"/>
      <c r="U34" s="2"/>
      <c r="V34" s="2"/>
      <c r="W34" s="2"/>
    </row>
    <row r="35" spans="2:23" ht="12.75">
      <c r="B35" s="56">
        <v>1.1</v>
      </c>
      <c r="C35" s="136">
        <f t="shared" si="32"/>
        <v>0.7370000000000001</v>
      </c>
      <c r="D35" s="45">
        <f t="shared" si="20"/>
        <v>6.534000000000001</v>
      </c>
      <c r="E35" s="45">
        <f t="shared" si="21"/>
        <v>0.7260000000000001</v>
      </c>
      <c r="F35" s="59">
        <f t="shared" si="28"/>
        <v>1.3499999999999999</v>
      </c>
      <c r="G35" s="45">
        <f t="shared" si="22"/>
        <v>2.9040000000000004</v>
      </c>
      <c r="H35" s="45">
        <f t="shared" si="23"/>
        <v>0.7260000000000001</v>
      </c>
      <c r="I35" s="59">
        <f t="shared" si="29"/>
        <v>0.6</v>
      </c>
      <c r="J35" s="45">
        <f t="shared" si="24"/>
        <v>2.1780000000000004</v>
      </c>
      <c r="K35" s="45">
        <f t="shared" si="25"/>
        <v>0.7260000000000001</v>
      </c>
      <c r="L35" s="59">
        <f t="shared" si="30"/>
        <v>0.44999999999999996</v>
      </c>
      <c r="M35" s="45">
        <f t="shared" si="26"/>
        <v>2.1780000000000004</v>
      </c>
      <c r="N35" s="45">
        <f t="shared" si="27"/>
        <v>0.7260000000000001</v>
      </c>
      <c r="O35" s="60">
        <f t="shared" si="31"/>
        <v>0.44999999999999996</v>
      </c>
      <c r="P35" s="53"/>
      <c r="Q35" s="2"/>
      <c r="R35" s="2"/>
      <c r="S35" s="2"/>
      <c r="T35" s="2"/>
      <c r="U35" s="2"/>
      <c r="V35" s="2"/>
      <c r="W35" s="2"/>
    </row>
    <row r="36" spans="2:23" ht="13.5" thickBot="1">
      <c r="B36" s="57">
        <v>1.2</v>
      </c>
      <c r="C36" s="139">
        <f t="shared" si="32"/>
        <v>0.804</v>
      </c>
      <c r="D36" s="46">
        <f t="shared" si="20"/>
        <v>7.128</v>
      </c>
      <c r="E36" s="46">
        <f t="shared" si="21"/>
        <v>0.792</v>
      </c>
      <c r="F36" s="46">
        <f t="shared" si="28"/>
        <v>1.3499999999999999</v>
      </c>
      <c r="G36" s="46">
        <f t="shared" si="22"/>
        <v>3.168</v>
      </c>
      <c r="H36" s="46">
        <f t="shared" si="23"/>
        <v>0.792</v>
      </c>
      <c r="I36" s="46">
        <f t="shared" si="29"/>
        <v>0.6</v>
      </c>
      <c r="J36" s="46">
        <f t="shared" si="24"/>
        <v>2.3760000000000003</v>
      </c>
      <c r="K36" s="46">
        <f t="shared" si="25"/>
        <v>0.792</v>
      </c>
      <c r="L36" s="46">
        <f t="shared" si="30"/>
        <v>0.44999999999999996</v>
      </c>
      <c r="M36" s="46">
        <f t="shared" si="26"/>
        <v>2.3760000000000003</v>
      </c>
      <c r="N36" s="46">
        <f t="shared" si="27"/>
        <v>0.792</v>
      </c>
      <c r="O36" s="43">
        <f t="shared" si="31"/>
        <v>0.44999999999999996</v>
      </c>
      <c r="P36" s="53"/>
      <c r="Q36" s="2"/>
      <c r="R36" s="2"/>
      <c r="S36" s="2"/>
      <c r="T36" s="2"/>
      <c r="U36" s="2"/>
      <c r="V36" s="2"/>
      <c r="W36" s="2"/>
    </row>
    <row r="37" spans="2:23" ht="12.75">
      <c r="B37" s="53"/>
      <c r="C37" s="53"/>
      <c r="D37" s="53"/>
      <c r="E37" s="53"/>
      <c r="F37" s="53"/>
      <c r="G37" s="54"/>
      <c r="H37" s="53"/>
      <c r="I37" s="53"/>
      <c r="J37" s="53"/>
      <c r="K37" s="53"/>
      <c r="L37" s="54"/>
      <c r="M37" s="53"/>
      <c r="N37" s="53"/>
      <c r="O37" s="53"/>
      <c r="P37" s="53"/>
      <c r="Q37" s="54"/>
      <c r="R37" s="53"/>
      <c r="S37" s="53"/>
      <c r="T37" s="53"/>
      <c r="U37" s="53"/>
      <c r="V37" s="54"/>
      <c r="W37" s="2"/>
    </row>
    <row r="38" spans="7:16" ht="12.75">
      <c r="G38" s="14"/>
      <c r="H38" s="2"/>
      <c r="I38" s="2"/>
      <c r="J38" s="2"/>
      <c r="K38" s="14"/>
      <c r="L38" s="2"/>
      <c r="M38" s="2"/>
      <c r="N38" s="2"/>
      <c r="O38" s="6"/>
      <c r="P38" s="6"/>
    </row>
    <row r="40" spans="2:5" ht="12.75">
      <c r="B40" s="14" t="s">
        <v>98</v>
      </c>
      <c r="C40" s="2">
        <f>H4*0.95</f>
        <v>28.5</v>
      </c>
      <c r="D40" s="2">
        <f>H4*1.05</f>
        <v>31.5</v>
      </c>
      <c r="E40" s="14" t="s">
        <v>97</v>
      </c>
    </row>
  </sheetData>
  <sheetProtection/>
  <mergeCells count="44">
    <mergeCell ref="B18:C18"/>
    <mergeCell ref="B19:C19"/>
    <mergeCell ref="B20:C20"/>
    <mergeCell ref="B14:C14"/>
    <mergeCell ref="B15:C15"/>
    <mergeCell ref="B16:C16"/>
    <mergeCell ref="B17:C17"/>
    <mergeCell ref="B11:C11"/>
    <mergeCell ref="B12:C12"/>
    <mergeCell ref="B13:C13"/>
    <mergeCell ref="B6:C6"/>
    <mergeCell ref="B8:C8"/>
    <mergeCell ref="B9:C9"/>
    <mergeCell ref="B10:C10"/>
    <mergeCell ref="B7:C7"/>
    <mergeCell ref="Q7:Q10"/>
    <mergeCell ref="T9:U9"/>
    <mergeCell ref="D6:H6"/>
    <mergeCell ref="I6:M6"/>
    <mergeCell ref="N6:R6"/>
    <mergeCell ref="H7:H10"/>
    <mergeCell ref="E7:F7"/>
    <mergeCell ref="J7:K7"/>
    <mergeCell ref="S6:W6"/>
    <mergeCell ref="R7:R10"/>
    <mergeCell ref="B25:C25"/>
    <mergeCell ref="D25:F25"/>
    <mergeCell ref="G25:I25"/>
    <mergeCell ref="J25:L25"/>
    <mergeCell ref="V7:V10"/>
    <mergeCell ref="W7:W10"/>
    <mergeCell ref="O8:P8"/>
    <mergeCell ref="O9:P9"/>
    <mergeCell ref="T7:U7"/>
    <mergeCell ref="T8:U8"/>
    <mergeCell ref="M25:O25"/>
    <mergeCell ref="L7:L10"/>
    <mergeCell ref="E8:F8"/>
    <mergeCell ref="J8:K8"/>
    <mergeCell ref="G7:G10"/>
    <mergeCell ref="M7:M10"/>
    <mergeCell ref="O7:P7"/>
    <mergeCell ref="E9:F9"/>
    <mergeCell ref="J9:K9"/>
  </mergeCells>
  <conditionalFormatting sqref="G11:H20 L11:M20 Q11:R20 V11:W20">
    <cfRule type="cellIs" priority="1" dxfId="2" operator="between" stopIfTrue="1">
      <formula>$P$6</formula>
      <formula>$T$6</formula>
    </cfRule>
  </conditionalFormatting>
  <conditionalFormatting sqref="D21:W24 K2:L3 M2:T5 C2:E5 F5:L5 F4">
    <cfRule type="cellIs" priority="2" dxfId="1" operator="between" stopIfTrue="1">
      <formula>$P$6</formula>
      <formula>$T$6</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I4" sqref="I4"/>
    </sheetView>
  </sheetViews>
  <sheetFormatPr defaultColWidth="9.140625" defaultRowHeight="12.75"/>
  <cols>
    <col min="1" max="1" width="2.7109375" style="2" customWidth="1"/>
    <col min="2" max="2" width="17.421875" style="2" customWidth="1"/>
    <col min="3" max="22" width="6.57421875" style="2" customWidth="1"/>
    <col min="23" max="23" width="7.00390625" style="2" customWidth="1"/>
    <col min="24" max="16384" width="9.140625" style="2" customWidth="1"/>
  </cols>
  <sheetData>
    <row r="1" ht="19.5" customHeight="1">
      <c r="B1" s="1" t="s">
        <v>0</v>
      </c>
    </row>
    <row r="2" spans="2:6" s="3" customFormat="1" ht="19.5" customHeight="1">
      <c r="B2" s="1" t="s">
        <v>50</v>
      </c>
      <c r="F2" s="3" t="s">
        <v>54</v>
      </c>
    </row>
    <row r="3" spans="2:10" s="3" customFormat="1" ht="19.5" customHeight="1">
      <c r="B3" s="4"/>
      <c r="F3" s="2"/>
      <c r="G3" s="2"/>
      <c r="H3" s="2"/>
      <c r="I3" s="2"/>
      <c r="J3" s="2"/>
    </row>
    <row r="4" spans="6:12" ht="19.5" customHeight="1">
      <c r="F4" s="3" t="s">
        <v>48</v>
      </c>
      <c r="H4" s="3">
        <v>30</v>
      </c>
      <c r="I4" s="3" t="s">
        <v>97</v>
      </c>
      <c r="J4" s="3"/>
      <c r="K4" s="3"/>
      <c r="L4" s="3"/>
    </row>
    <row r="5" spans="7:17" ht="19.5" customHeight="1" thickBot="1">
      <c r="G5" s="5"/>
      <c r="Q5" s="14"/>
    </row>
    <row r="6" spans="2:22" s="6" customFormat="1" ht="19.5" customHeight="1">
      <c r="B6" s="8" t="s">
        <v>2</v>
      </c>
      <c r="C6" s="241" t="s">
        <v>29</v>
      </c>
      <c r="D6" s="242"/>
      <c r="E6" s="242"/>
      <c r="F6" s="243"/>
      <c r="G6" s="244"/>
      <c r="H6" s="209" t="s">
        <v>28</v>
      </c>
      <c r="I6" s="210"/>
      <c r="J6" s="210"/>
      <c r="K6" s="211"/>
      <c r="L6" s="212"/>
      <c r="M6" s="209" t="s">
        <v>30</v>
      </c>
      <c r="N6" s="210"/>
      <c r="O6" s="210"/>
      <c r="P6" s="211"/>
      <c r="Q6" s="212"/>
      <c r="R6" s="209" t="s">
        <v>31</v>
      </c>
      <c r="S6" s="210"/>
      <c r="T6" s="210"/>
      <c r="U6" s="211"/>
      <c r="V6" s="212"/>
    </row>
    <row r="7" spans="2:22" s="6" customFormat="1" ht="19.5" customHeight="1">
      <c r="B7" s="9" t="s">
        <v>3</v>
      </c>
      <c r="C7" s="15">
        <f>Speeds!K16</f>
        <v>18</v>
      </c>
      <c r="D7" s="193" t="s">
        <v>33</v>
      </c>
      <c r="E7" s="245"/>
      <c r="F7" s="213" t="s">
        <v>34</v>
      </c>
      <c r="G7" s="215" t="s">
        <v>35</v>
      </c>
      <c r="H7" s="15">
        <f>Speeds!K19</f>
        <v>14</v>
      </c>
      <c r="I7" s="193" t="s">
        <v>33</v>
      </c>
      <c r="J7" s="194"/>
      <c r="K7" s="213" t="s">
        <v>34</v>
      </c>
      <c r="L7" s="215" t="s">
        <v>35</v>
      </c>
      <c r="M7" s="15">
        <f>Speeds!K22</f>
        <v>12</v>
      </c>
      <c r="N7" s="193" t="s">
        <v>33</v>
      </c>
      <c r="O7" s="194"/>
      <c r="P7" s="213" t="s">
        <v>34</v>
      </c>
      <c r="Q7" s="215" t="s">
        <v>35</v>
      </c>
      <c r="R7" s="15">
        <f>Speeds!K25</f>
        <v>11</v>
      </c>
      <c r="S7" s="193" t="s">
        <v>33</v>
      </c>
      <c r="T7" s="194"/>
      <c r="U7" s="213" t="s">
        <v>34</v>
      </c>
      <c r="V7" s="215" t="s">
        <v>35</v>
      </c>
    </row>
    <row r="8" spans="2:22" s="6" customFormat="1" ht="19.5" customHeight="1">
      <c r="B8" s="9" t="s">
        <v>4</v>
      </c>
      <c r="C8" s="15">
        <f>Speeds!K17</f>
        <v>13</v>
      </c>
      <c r="D8" s="203" t="s">
        <v>33</v>
      </c>
      <c r="E8" s="204"/>
      <c r="F8" s="214"/>
      <c r="G8" s="216"/>
      <c r="H8" s="15">
        <f>Speeds!K20</f>
        <v>8</v>
      </c>
      <c r="I8" s="205" t="s">
        <v>33</v>
      </c>
      <c r="J8" s="206"/>
      <c r="K8" s="214"/>
      <c r="L8" s="216"/>
      <c r="M8" s="15">
        <f>Speeds!K23</f>
        <v>5</v>
      </c>
      <c r="N8" s="205" t="s">
        <v>33</v>
      </c>
      <c r="O8" s="206"/>
      <c r="P8" s="214"/>
      <c r="Q8" s="216"/>
      <c r="R8" s="15">
        <f>Speeds!K26</f>
        <v>4</v>
      </c>
      <c r="S8" s="205" t="s">
        <v>33</v>
      </c>
      <c r="T8" s="206"/>
      <c r="U8" s="214"/>
      <c r="V8" s="216"/>
    </row>
    <row r="9" spans="2:22" s="6" customFormat="1" ht="29.25" customHeight="1" thickBot="1">
      <c r="B9" s="10" t="s">
        <v>32</v>
      </c>
      <c r="C9" s="23" t="s">
        <v>12</v>
      </c>
      <c r="D9" s="24" t="s">
        <v>13</v>
      </c>
      <c r="E9" s="25" t="s">
        <v>14</v>
      </c>
      <c r="F9" s="246"/>
      <c r="G9" s="247"/>
      <c r="H9" s="23" t="s">
        <v>12</v>
      </c>
      <c r="I9" s="24" t="s">
        <v>13</v>
      </c>
      <c r="J9" s="25" t="s">
        <v>14</v>
      </c>
      <c r="K9" s="246"/>
      <c r="L9" s="247"/>
      <c r="M9" s="23" t="s">
        <v>12</v>
      </c>
      <c r="N9" s="24" t="s">
        <v>13</v>
      </c>
      <c r="O9" s="25" t="s">
        <v>14</v>
      </c>
      <c r="P9" s="246"/>
      <c r="Q9" s="247"/>
      <c r="R9" s="23" t="s">
        <v>12</v>
      </c>
      <c r="S9" s="24" t="s">
        <v>13</v>
      </c>
      <c r="T9" s="25" t="s">
        <v>14</v>
      </c>
      <c r="U9" s="246"/>
      <c r="V9" s="247"/>
    </row>
    <row r="10" spans="2:22" s="6" customFormat="1" ht="19.5" customHeight="1">
      <c r="B10" s="13">
        <v>0.3</v>
      </c>
      <c r="C10" s="41">
        <f aca="true" t="shared" si="0" ref="C10:C19">($F10+$G10)*1</f>
        <v>9.299999999999999</v>
      </c>
      <c r="D10" s="27">
        <f aca="true" t="shared" si="1" ref="D10:D19">($F10+$G10)*2</f>
        <v>18.599999999999998</v>
      </c>
      <c r="E10" s="27">
        <f aca="true" t="shared" si="2" ref="E10:E19">($F10+$G10)*3</f>
        <v>27.9</v>
      </c>
      <c r="F10" s="29">
        <f aca="true" t="shared" si="3" ref="F10:F19">B10*$C$7</f>
        <v>5.3999999999999995</v>
      </c>
      <c r="G10" s="30">
        <f aca="true" t="shared" si="4" ref="G10:G19">B10*$C$8</f>
        <v>3.9</v>
      </c>
      <c r="H10" s="27">
        <f aca="true" t="shared" si="5" ref="H10:H19">(K10+L10)*1</f>
        <v>6.6</v>
      </c>
      <c r="I10" s="27">
        <f aca="true" t="shared" si="6" ref="I10:I19">(K10+L10)*2</f>
        <v>13.2</v>
      </c>
      <c r="J10" s="27">
        <f aca="true" t="shared" si="7" ref="J10:J19">(K10+L10)*3</f>
        <v>19.799999999999997</v>
      </c>
      <c r="K10" s="28">
        <f aca="true" t="shared" si="8" ref="K10:K19">B10*$H$7</f>
        <v>4.2</v>
      </c>
      <c r="L10" s="30">
        <f aca="true" t="shared" si="9" ref="L10:L19">B10*$H$8</f>
        <v>2.4</v>
      </c>
      <c r="M10" s="27">
        <f aca="true" t="shared" si="10" ref="M10:M19">(P10+Q10)*1</f>
        <v>5.1</v>
      </c>
      <c r="N10" s="27">
        <f aca="true" t="shared" si="11" ref="N10:N19">(P10+Q10)*2</f>
        <v>10.2</v>
      </c>
      <c r="O10" s="27">
        <f aca="true" t="shared" si="12" ref="O10:O19">(P10+Q10)*3</f>
        <v>15.299999999999999</v>
      </c>
      <c r="P10" s="28">
        <f aca="true" t="shared" si="13" ref="P10:P19">B10*$M$7</f>
        <v>3.5999999999999996</v>
      </c>
      <c r="Q10" s="30">
        <f aca="true" t="shared" si="14" ref="Q10:Q19">B10*$M$8</f>
        <v>1.5</v>
      </c>
      <c r="R10" s="27">
        <f aca="true" t="shared" si="15" ref="R10:R19">(U10+V10)*1</f>
        <v>4.5</v>
      </c>
      <c r="S10" s="27">
        <f aca="true" t="shared" si="16" ref="S10:S19">(U10+V10)*2</f>
        <v>9</v>
      </c>
      <c r="T10" s="27">
        <f aca="true" t="shared" si="17" ref="T10:T19">(U10+V10)*3</f>
        <v>13.5</v>
      </c>
      <c r="U10" s="28">
        <f aca="true" t="shared" si="18" ref="U10:U19">B10*$R$7</f>
        <v>3.3</v>
      </c>
      <c r="V10" s="30">
        <f aca="true" t="shared" si="19" ref="V10:V19">B10*$R$8</f>
        <v>1.2</v>
      </c>
    </row>
    <row r="11" spans="2:22" s="6" customFormat="1" ht="19.5" customHeight="1">
      <c r="B11" s="11">
        <v>0.4</v>
      </c>
      <c r="C11" s="34">
        <f t="shared" si="0"/>
        <v>12.4</v>
      </c>
      <c r="D11" s="39">
        <f t="shared" si="1"/>
        <v>24.8</v>
      </c>
      <c r="E11" s="39">
        <f t="shared" si="2"/>
        <v>37.2</v>
      </c>
      <c r="F11" s="32">
        <f t="shared" si="3"/>
        <v>7.2</v>
      </c>
      <c r="G11" s="33">
        <f t="shared" si="4"/>
        <v>5.2</v>
      </c>
      <c r="H11" s="39">
        <f t="shared" si="5"/>
        <v>8.8</v>
      </c>
      <c r="I11" s="39">
        <f t="shared" si="6"/>
        <v>17.6</v>
      </c>
      <c r="J11" s="39">
        <f t="shared" si="7"/>
        <v>26.400000000000002</v>
      </c>
      <c r="K11" s="32">
        <f t="shared" si="8"/>
        <v>5.6000000000000005</v>
      </c>
      <c r="L11" s="33">
        <f t="shared" si="9"/>
        <v>3.2</v>
      </c>
      <c r="M11" s="39">
        <f t="shared" si="10"/>
        <v>6.800000000000001</v>
      </c>
      <c r="N11" s="39">
        <f t="shared" si="11"/>
        <v>13.600000000000001</v>
      </c>
      <c r="O11" s="39">
        <f t="shared" si="12"/>
        <v>20.400000000000002</v>
      </c>
      <c r="P11" s="32">
        <f t="shared" si="13"/>
        <v>4.800000000000001</v>
      </c>
      <c r="Q11" s="33">
        <f t="shared" si="14"/>
        <v>2</v>
      </c>
      <c r="R11" s="39">
        <f t="shared" si="15"/>
        <v>6</v>
      </c>
      <c r="S11" s="39">
        <f t="shared" si="16"/>
        <v>12</v>
      </c>
      <c r="T11" s="39">
        <f t="shared" si="17"/>
        <v>18</v>
      </c>
      <c r="U11" s="32">
        <f t="shared" si="18"/>
        <v>4.4</v>
      </c>
      <c r="V11" s="33">
        <f t="shared" si="19"/>
        <v>1.6</v>
      </c>
    </row>
    <row r="12" spans="2:22" s="6" customFormat="1" ht="19.5" customHeight="1">
      <c r="B12" s="11">
        <v>0.5</v>
      </c>
      <c r="C12" s="34">
        <f t="shared" si="0"/>
        <v>15.5</v>
      </c>
      <c r="D12" s="39">
        <f t="shared" si="1"/>
        <v>31</v>
      </c>
      <c r="E12" s="39">
        <f t="shared" si="2"/>
        <v>46.5</v>
      </c>
      <c r="F12" s="32">
        <f t="shared" si="3"/>
        <v>9</v>
      </c>
      <c r="G12" s="33">
        <f t="shared" si="4"/>
        <v>6.5</v>
      </c>
      <c r="H12" s="39">
        <f t="shared" si="5"/>
        <v>11</v>
      </c>
      <c r="I12" s="39">
        <f t="shared" si="6"/>
        <v>22</v>
      </c>
      <c r="J12" s="39">
        <f t="shared" si="7"/>
        <v>33</v>
      </c>
      <c r="K12" s="32">
        <f t="shared" si="8"/>
        <v>7</v>
      </c>
      <c r="L12" s="33">
        <f t="shared" si="9"/>
        <v>4</v>
      </c>
      <c r="M12" s="39">
        <f t="shared" si="10"/>
        <v>8.5</v>
      </c>
      <c r="N12" s="39">
        <f t="shared" si="11"/>
        <v>17</v>
      </c>
      <c r="O12" s="39">
        <f t="shared" si="12"/>
        <v>25.5</v>
      </c>
      <c r="P12" s="32">
        <f t="shared" si="13"/>
        <v>6</v>
      </c>
      <c r="Q12" s="33">
        <f t="shared" si="14"/>
        <v>2.5</v>
      </c>
      <c r="R12" s="39">
        <f t="shared" si="15"/>
        <v>7.5</v>
      </c>
      <c r="S12" s="39">
        <f t="shared" si="16"/>
        <v>15</v>
      </c>
      <c r="T12" s="39">
        <f t="shared" si="17"/>
        <v>22.5</v>
      </c>
      <c r="U12" s="32">
        <f t="shared" si="18"/>
        <v>5.5</v>
      </c>
      <c r="V12" s="33">
        <f t="shared" si="19"/>
        <v>2</v>
      </c>
    </row>
    <row r="13" spans="2:22" s="6" customFormat="1" ht="19.5" customHeight="1">
      <c r="B13" s="11">
        <v>0.6</v>
      </c>
      <c r="C13" s="34">
        <f t="shared" si="0"/>
        <v>18.599999999999998</v>
      </c>
      <c r="D13" s="39">
        <f t="shared" si="1"/>
        <v>37.199999999999996</v>
      </c>
      <c r="E13" s="39">
        <f t="shared" si="2"/>
        <v>55.8</v>
      </c>
      <c r="F13" s="32">
        <f t="shared" si="3"/>
        <v>10.799999999999999</v>
      </c>
      <c r="G13" s="33">
        <f t="shared" si="4"/>
        <v>7.8</v>
      </c>
      <c r="H13" s="39">
        <f t="shared" si="5"/>
        <v>13.2</v>
      </c>
      <c r="I13" s="39">
        <f t="shared" si="6"/>
        <v>26.4</v>
      </c>
      <c r="J13" s="39">
        <f t="shared" si="7"/>
        <v>39.599999999999994</v>
      </c>
      <c r="K13" s="32">
        <f t="shared" si="8"/>
        <v>8.4</v>
      </c>
      <c r="L13" s="33">
        <f t="shared" si="9"/>
        <v>4.8</v>
      </c>
      <c r="M13" s="39">
        <f t="shared" si="10"/>
        <v>10.2</v>
      </c>
      <c r="N13" s="39">
        <f t="shared" si="11"/>
        <v>20.4</v>
      </c>
      <c r="O13" s="39">
        <f t="shared" si="12"/>
        <v>30.599999999999998</v>
      </c>
      <c r="P13" s="32">
        <f t="shared" si="13"/>
        <v>7.199999999999999</v>
      </c>
      <c r="Q13" s="33">
        <f t="shared" si="14"/>
        <v>3</v>
      </c>
      <c r="R13" s="39">
        <f t="shared" si="15"/>
        <v>9</v>
      </c>
      <c r="S13" s="39">
        <f t="shared" si="16"/>
        <v>18</v>
      </c>
      <c r="T13" s="39">
        <f t="shared" si="17"/>
        <v>27</v>
      </c>
      <c r="U13" s="32">
        <f t="shared" si="18"/>
        <v>6.6</v>
      </c>
      <c r="V13" s="33">
        <f t="shared" si="19"/>
        <v>2.4</v>
      </c>
    </row>
    <row r="14" spans="2:22" s="6" customFormat="1" ht="19.5" customHeight="1">
      <c r="B14" s="11">
        <v>0.7</v>
      </c>
      <c r="C14" s="34">
        <f t="shared" si="0"/>
        <v>21.7</v>
      </c>
      <c r="D14" s="39">
        <f t="shared" si="1"/>
        <v>43.4</v>
      </c>
      <c r="E14" s="39">
        <f t="shared" si="2"/>
        <v>65.1</v>
      </c>
      <c r="F14" s="32">
        <f t="shared" si="3"/>
        <v>12.6</v>
      </c>
      <c r="G14" s="33">
        <f t="shared" si="4"/>
        <v>9.1</v>
      </c>
      <c r="H14" s="39">
        <f t="shared" si="5"/>
        <v>15.399999999999999</v>
      </c>
      <c r="I14" s="39">
        <f t="shared" si="6"/>
        <v>30.799999999999997</v>
      </c>
      <c r="J14" s="39">
        <f t="shared" si="7"/>
        <v>46.199999999999996</v>
      </c>
      <c r="K14" s="32">
        <f t="shared" si="8"/>
        <v>9.799999999999999</v>
      </c>
      <c r="L14" s="33">
        <f t="shared" si="9"/>
        <v>5.6</v>
      </c>
      <c r="M14" s="39">
        <f t="shared" si="10"/>
        <v>11.899999999999999</v>
      </c>
      <c r="N14" s="39">
        <f t="shared" si="11"/>
        <v>23.799999999999997</v>
      </c>
      <c r="O14" s="39">
        <f t="shared" si="12"/>
        <v>35.699999999999996</v>
      </c>
      <c r="P14" s="32">
        <f t="shared" si="13"/>
        <v>8.399999999999999</v>
      </c>
      <c r="Q14" s="33">
        <f t="shared" si="14"/>
        <v>3.5</v>
      </c>
      <c r="R14" s="39">
        <f t="shared" si="15"/>
        <v>10.5</v>
      </c>
      <c r="S14" s="39">
        <f t="shared" si="16"/>
        <v>21</v>
      </c>
      <c r="T14" s="39">
        <f t="shared" si="17"/>
        <v>31.5</v>
      </c>
      <c r="U14" s="32">
        <f t="shared" si="18"/>
        <v>7.699999999999999</v>
      </c>
      <c r="V14" s="33">
        <f t="shared" si="19"/>
        <v>2.8</v>
      </c>
    </row>
    <row r="15" spans="2:22" s="6" customFormat="1" ht="19.5" customHeight="1">
      <c r="B15" s="11">
        <v>0.8</v>
      </c>
      <c r="C15" s="34">
        <f t="shared" si="0"/>
        <v>24.8</v>
      </c>
      <c r="D15" s="39">
        <f t="shared" si="1"/>
        <v>49.6</v>
      </c>
      <c r="E15" s="35">
        <f t="shared" si="2"/>
        <v>74.4</v>
      </c>
      <c r="F15" s="32">
        <f t="shared" si="3"/>
        <v>14.4</v>
      </c>
      <c r="G15" s="33">
        <f t="shared" si="4"/>
        <v>10.4</v>
      </c>
      <c r="H15" s="39">
        <f t="shared" si="5"/>
        <v>17.6</v>
      </c>
      <c r="I15" s="39">
        <f t="shared" si="6"/>
        <v>35.2</v>
      </c>
      <c r="J15" s="39">
        <f t="shared" si="7"/>
        <v>52.800000000000004</v>
      </c>
      <c r="K15" s="32">
        <f t="shared" si="8"/>
        <v>11.200000000000001</v>
      </c>
      <c r="L15" s="33">
        <f t="shared" si="9"/>
        <v>6.4</v>
      </c>
      <c r="M15" s="39">
        <f t="shared" si="10"/>
        <v>13.600000000000001</v>
      </c>
      <c r="N15" s="39">
        <f t="shared" si="11"/>
        <v>27.200000000000003</v>
      </c>
      <c r="O15" s="39">
        <f t="shared" si="12"/>
        <v>40.800000000000004</v>
      </c>
      <c r="P15" s="32">
        <f t="shared" si="13"/>
        <v>9.600000000000001</v>
      </c>
      <c r="Q15" s="33">
        <f t="shared" si="14"/>
        <v>4</v>
      </c>
      <c r="R15" s="39">
        <f t="shared" si="15"/>
        <v>12</v>
      </c>
      <c r="S15" s="39">
        <f t="shared" si="16"/>
        <v>24</v>
      </c>
      <c r="T15" s="39">
        <f t="shared" si="17"/>
        <v>36</v>
      </c>
      <c r="U15" s="32">
        <f t="shared" si="18"/>
        <v>8.8</v>
      </c>
      <c r="V15" s="33">
        <f t="shared" si="19"/>
        <v>3.2</v>
      </c>
    </row>
    <row r="16" spans="2:22" s="6" customFormat="1" ht="19.5" customHeight="1">
      <c r="B16" s="11">
        <v>0.9</v>
      </c>
      <c r="C16" s="34">
        <f t="shared" si="0"/>
        <v>27.9</v>
      </c>
      <c r="D16" s="39">
        <f t="shared" si="1"/>
        <v>55.8</v>
      </c>
      <c r="E16" s="39">
        <f t="shared" si="2"/>
        <v>83.69999999999999</v>
      </c>
      <c r="F16" s="32">
        <f t="shared" si="3"/>
        <v>16.2</v>
      </c>
      <c r="G16" s="33">
        <f t="shared" si="4"/>
        <v>11.700000000000001</v>
      </c>
      <c r="H16" s="39">
        <f t="shared" si="5"/>
        <v>19.8</v>
      </c>
      <c r="I16" s="39">
        <f t="shared" si="6"/>
        <v>39.6</v>
      </c>
      <c r="J16" s="39">
        <f t="shared" si="7"/>
        <v>59.400000000000006</v>
      </c>
      <c r="K16" s="32">
        <f t="shared" si="8"/>
        <v>12.6</v>
      </c>
      <c r="L16" s="33">
        <f t="shared" si="9"/>
        <v>7.2</v>
      </c>
      <c r="M16" s="39">
        <f t="shared" si="10"/>
        <v>15.3</v>
      </c>
      <c r="N16" s="39">
        <f t="shared" si="11"/>
        <v>30.6</v>
      </c>
      <c r="O16" s="39">
        <f t="shared" si="12"/>
        <v>45.900000000000006</v>
      </c>
      <c r="P16" s="32">
        <f t="shared" si="13"/>
        <v>10.8</v>
      </c>
      <c r="Q16" s="33">
        <f t="shared" si="14"/>
        <v>4.5</v>
      </c>
      <c r="R16" s="39">
        <f t="shared" si="15"/>
        <v>13.5</v>
      </c>
      <c r="S16" s="39">
        <f t="shared" si="16"/>
        <v>27</v>
      </c>
      <c r="T16" s="39">
        <f t="shared" si="17"/>
        <v>40.5</v>
      </c>
      <c r="U16" s="32">
        <f t="shared" si="18"/>
        <v>9.9</v>
      </c>
      <c r="V16" s="33">
        <f t="shared" si="19"/>
        <v>3.6</v>
      </c>
    </row>
    <row r="17" spans="2:22" s="6" customFormat="1" ht="19.5" customHeight="1">
      <c r="B17" s="11">
        <v>1</v>
      </c>
      <c r="C17" s="34">
        <f t="shared" si="0"/>
        <v>31</v>
      </c>
      <c r="D17" s="39">
        <f t="shared" si="1"/>
        <v>62</v>
      </c>
      <c r="E17" s="39">
        <f t="shared" si="2"/>
        <v>93</v>
      </c>
      <c r="F17" s="32">
        <f t="shared" si="3"/>
        <v>18</v>
      </c>
      <c r="G17" s="33">
        <f t="shared" si="4"/>
        <v>13</v>
      </c>
      <c r="H17" s="39">
        <f t="shared" si="5"/>
        <v>22</v>
      </c>
      <c r="I17" s="39">
        <f t="shared" si="6"/>
        <v>44</v>
      </c>
      <c r="J17" s="39">
        <f t="shared" si="7"/>
        <v>66</v>
      </c>
      <c r="K17" s="32">
        <f t="shared" si="8"/>
        <v>14</v>
      </c>
      <c r="L17" s="33">
        <f t="shared" si="9"/>
        <v>8</v>
      </c>
      <c r="M17" s="39">
        <f t="shared" si="10"/>
        <v>17</v>
      </c>
      <c r="N17" s="39">
        <f t="shared" si="11"/>
        <v>34</v>
      </c>
      <c r="O17" s="39">
        <f t="shared" si="12"/>
        <v>51</v>
      </c>
      <c r="P17" s="32">
        <f t="shared" si="13"/>
        <v>12</v>
      </c>
      <c r="Q17" s="33">
        <f t="shared" si="14"/>
        <v>5</v>
      </c>
      <c r="R17" s="39">
        <f t="shared" si="15"/>
        <v>15</v>
      </c>
      <c r="S17" s="39">
        <f t="shared" si="16"/>
        <v>30</v>
      </c>
      <c r="T17" s="39">
        <f t="shared" si="17"/>
        <v>45</v>
      </c>
      <c r="U17" s="32">
        <f t="shared" si="18"/>
        <v>11</v>
      </c>
      <c r="V17" s="33">
        <f t="shared" si="19"/>
        <v>4</v>
      </c>
    </row>
    <row r="18" spans="2:22" s="6" customFormat="1" ht="19.5" customHeight="1">
      <c r="B18" s="11">
        <v>1.1</v>
      </c>
      <c r="C18" s="34">
        <f t="shared" si="0"/>
        <v>34.1</v>
      </c>
      <c r="D18" s="39">
        <f t="shared" si="1"/>
        <v>68.2</v>
      </c>
      <c r="E18" s="39">
        <f t="shared" si="2"/>
        <v>102.30000000000001</v>
      </c>
      <c r="F18" s="32">
        <f t="shared" si="3"/>
        <v>19.8</v>
      </c>
      <c r="G18" s="33">
        <f t="shared" si="4"/>
        <v>14.3</v>
      </c>
      <c r="H18" s="39">
        <f t="shared" si="5"/>
        <v>24.200000000000003</v>
      </c>
      <c r="I18" s="39">
        <f t="shared" si="6"/>
        <v>48.400000000000006</v>
      </c>
      <c r="J18" s="39">
        <f t="shared" si="7"/>
        <v>72.60000000000001</v>
      </c>
      <c r="K18" s="32">
        <f t="shared" si="8"/>
        <v>15.400000000000002</v>
      </c>
      <c r="L18" s="33">
        <f t="shared" si="9"/>
        <v>8.8</v>
      </c>
      <c r="M18" s="39">
        <f t="shared" si="10"/>
        <v>18.700000000000003</v>
      </c>
      <c r="N18" s="39">
        <f t="shared" si="11"/>
        <v>37.400000000000006</v>
      </c>
      <c r="O18" s="39">
        <f t="shared" si="12"/>
        <v>56.10000000000001</v>
      </c>
      <c r="P18" s="32">
        <f t="shared" si="13"/>
        <v>13.200000000000001</v>
      </c>
      <c r="Q18" s="33">
        <f t="shared" si="14"/>
        <v>5.5</v>
      </c>
      <c r="R18" s="39">
        <f t="shared" si="15"/>
        <v>16.5</v>
      </c>
      <c r="S18" s="39">
        <f t="shared" si="16"/>
        <v>33</v>
      </c>
      <c r="T18" s="39">
        <f t="shared" si="17"/>
        <v>49.5</v>
      </c>
      <c r="U18" s="32">
        <f t="shared" si="18"/>
        <v>12.100000000000001</v>
      </c>
      <c r="V18" s="33">
        <f t="shared" si="19"/>
        <v>4.4</v>
      </c>
    </row>
    <row r="19" spans="2:22" s="6" customFormat="1" ht="19.5" customHeight="1" thickBot="1">
      <c r="B19" s="12">
        <v>1.2</v>
      </c>
      <c r="C19" s="42">
        <f t="shared" si="0"/>
        <v>37.199999999999996</v>
      </c>
      <c r="D19" s="40">
        <f t="shared" si="1"/>
        <v>74.39999999999999</v>
      </c>
      <c r="E19" s="40">
        <f t="shared" si="2"/>
        <v>111.6</v>
      </c>
      <c r="F19" s="37">
        <f t="shared" si="3"/>
        <v>21.599999999999998</v>
      </c>
      <c r="G19" s="38">
        <f t="shared" si="4"/>
        <v>15.6</v>
      </c>
      <c r="H19" s="40">
        <f t="shared" si="5"/>
        <v>26.4</v>
      </c>
      <c r="I19" s="40">
        <f t="shared" si="6"/>
        <v>52.8</v>
      </c>
      <c r="J19" s="40">
        <f t="shared" si="7"/>
        <v>79.19999999999999</v>
      </c>
      <c r="K19" s="37">
        <f t="shared" si="8"/>
        <v>16.8</v>
      </c>
      <c r="L19" s="38">
        <f t="shared" si="9"/>
        <v>9.6</v>
      </c>
      <c r="M19" s="40">
        <f t="shared" si="10"/>
        <v>20.4</v>
      </c>
      <c r="N19" s="40">
        <f t="shared" si="11"/>
        <v>40.8</v>
      </c>
      <c r="O19" s="40">
        <f t="shared" si="12"/>
        <v>61.199999999999996</v>
      </c>
      <c r="P19" s="37">
        <f t="shared" si="13"/>
        <v>14.399999999999999</v>
      </c>
      <c r="Q19" s="38">
        <f t="shared" si="14"/>
        <v>6</v>
      </c>
      <c r="R19" s="40">
        <f t="shared" si="15"/>
        <v>18</v>
      </c>
      <c r="S19" s="40">
        <f t="shared" si="16"/>
        <v>36</v>
      </c>
      <c r="T19" s="40">
        <f t="shared" si="17"/>
        <v>54</v>
      </c>
      <c r="U19" s="37">
        <f t="shared" si="18"/>
        <v>13.2</v>
      </c>
      <c r="V19" s="38">
        <f t="shared" si="19"/>
        <v>4.8</v>
      </c>
    </row>
    <row r="20" spans="2:22" s="6" customFormat="1" ht="13.5" customHeight="1">
      <c r="B20" s="18"/>
      <c r="C20" s="16"/>
      <c r="D20" s="16"/>
      <c r="E20" s="16"/>
      <c r="F20" s="16"/>
      <c r="G20" s="16"/>
      <c r="H20" s="16"/>
      <c r="I20" s="16"/>
      <c r="J20" s="16"/>
      <c r="K20" s="16"/>
      <c r="L20" s="16"/>
      <c r="M20" s="16"/>
      <c r="N20" s="16"/>
      <c r="O20" s="16"/>
      <c r="P20" s="16"/>
      <c r="Q20" s="16"/>
      <c r="R20" s="16"/>
      <c r="S20" s="16"/>
      <c r="T20" s="16"/>
      <c r="U20" s="17"/>
      <c r="V20" s="7"/>
    </row>
    <row r="21" s="6" customFormat="1" ht="12" customHeight="1"/>
    <row r="22" s="6" customFormat="1" ht="12" customHeight="1"/>
    <row r="23" ht="19.5" customHeight="1"/>
    <row r="24" ht="19.5" customHeight="1"/>
    <row r="25" ht="19.5" customHeight="1"/>
    <row r="26" ht="15.75" customHeight="1"/>
    <row r="27" ht="15.7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3.5" customHeight="1"/>
    <row r="39" ht="19.5" customHeight="1"/>
    <row r="40" spans="2:5" ht="19.5" customHeight="1">
      <c r="B40" s="14" t="s">
        <v>98</v>
      </c>
      <c r="C40" s="2">
        <f>H4*0.95</f>
        <v>28.5</v>
      </c>
      <c r="D40" s="2">
        <f>H4*1.05</f>
        <v>31.5</v>
      </c>
      <c r="E40" s="14" t="s">
        <v>97</v>
      </c>
    </row>
    <row r="41" ht="19.5" customHeight="1"/>
    <row r="42" ht="15.75" customHeight="1"/>
    <row r="43" s="6" customFormat="1" ht="12.75"/>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sheetProtection/>
  <mergeCells count="20">
    <mergeCell ref="S7:T7"/>
    <mergeCell ref="U7:U9"/>
    <mergeCell ref="V7:V9"/>
    <mergeCell ref="S8:T8"/>
    <mergeCell ref="R6:V6"/>
    <mergeCell ref="D7:E7"/>
    <mergeCell ref="F7:F9"/>
    <mergeCell ref="G7:G9"/>
    <mergeCell ref="I7:J7"/>
    <mergeCell ref="D8:E8"/>
    <mergeCell ref="I8:J8"/>
    <mergeCell ref="K7:K9"/>
    <mergeCell ref="L7:L9"/>
    <mergeCell ref="N7:O7"/>
    <mergeCell ref="C6:G6"/>
    <mergeCell ref="H6:L6"/>
    <mergeCell ref="M6:Q6"/>
    <mergeCell ref="P7:P9"/>
    <mergeCell ref="N8:O8"/>
    <mergeCell ref="Q7:Q9"/>
  </mergeCells>
  <conditionalFormatting sqref="C20:T20 U10:V19 P10:Q19 K10:L19 F10:G19">
    <cfRule type="cellIs" priority="1" dxfId="2" operator="between" stopIfTrue="1">
      <formula>#REF!</formula>
      <formula>#REF!</formula>
    </cfRule>
  </conditionalFormatting>
  <conditionalFormatting sqref="C10:E19 H10:J19 M10:O19 R10:T19">
    <cfRule type="cellIs" priority="2" dxfId="0" operator="between" stopIfTrue="1">
      <formula>$C$40</formula>
      <formula>$D$40</formula>
    </cfRule>
  </conditionalFormatting>
  <printOptions horizontalCentered="1" verticalCentered="1"/>
  <pageMargins left="0.5905511811023623" right="0.5905511811023623" top="0.5905511811023623" bottom="0.5905511811023623" header="0.35433070866141736" footer="0.4724409448818898"/>
  <pageSetup fitToHeight="1" fitToWidth="1" horizontalDpi="300" verticalDpi="300" orientation="landscape" paperSize="9" scale="91" r:id="rId1"/>
  <headerFooter alignWithMargins="0">
    <oddFooter>&amp;RDCJ November 2009 Version 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W40"/>
  <sheetViews>
    <sheetView zoomScalePageLayoutView="0" workbookViewId="0" topLeftCell="A1">
      <selection activeCell="D8" sqref="D8"/>
    </sheetView>
  </sheetViews>
  <sheetFormatPr defaultColWidth="9.140625" defaultRowHeight="12.75"/>
  <cols>
    <col min="1" max="1" width="2.421875" style="0" customWidth="1"/>
    <col min="2" max="2" width="10.421875" style="0" customWidth="1"/>
    <col min="3" max="3" width="7.140625" style="0" customWidth="1"/>
    <col min="4" max="23" width="6.57421875" style="0" customWidth="1"/>
  </cols>
  <sheetData>
    <row r="1" ht="19.5" customHeight="1">
      <c r="B1" s="1" t="s">
        <v>0</v>
      </c>
    </row>
    <row r="2" spans="2:23" ht="19.5" customHeight="1">
      <c r="B2" s="1" t="s">
        <v>50</v>
      </c>
      <c r="C2" s="48"/>
      <c r="D2" s="5"/>
      <c r="E2" s="49"/>
      <c r="F2" s="49" t="s">
        <v>47</v>
      </c>
      <c r="G2" s="49"/>
      <c r="H2" s="49"/>
      <c r="I2" s="49"/>
      <c r="J2" s="49"/>
      <c r="K2" s="49"/>
      <c r="L2" s="49"/>
      <c r="M2" s="49"/>
      <c r="N2" s="49"/>
      <c r="O2" s="5"/>
      <c r="P2" s="16"/>
      <c r="Q2" s="16"/>
      <c r="R2" s="16"/>
      <c r="S2" s="16"/>
      <c r="T2" s="16"/>
      <c r="U2" s="17"/>
      <c r="V2" s="17"/>
      <c r="W2" s="6"/>
    </row>
    <row r="3" spans="2:23" ht="19.5" customHeight="1">
      <c r="B3" s="1"/>
      <c r="C3" s="48"/>
      <c r="D3" s="5"/>
      <c r="E3" s="49"/>
      <c r="F3" s="49"/>
      <c r="G3" s="49"/>
      <c r="H3" s="49"/>
      <c r="I3" s="49"/>
      <c r="J3" s="49"/>
      <c r="K3" s="49"/>
      <c r="L3" s="49"/>
      <c r="M3" s="49"/>
      <c r="N3" s="49"/>
      <c r="O3" s="5"/>
      <c r="P3" s="16"/>
      <c r="Q3" s="16"/>
      <c r="R3" s="16"/>
      <c r="S3" s="16"/>
      <c r="T3" s="16"/>
      <c r="U3" s="17"/>
      <c r="V3" s="17"/>
      <c r="W3" s="6"/>
    </row>
    <row r="4" spans="2:23" ht="19.5" customHeight="1">
      <c r="B4" s="1"/>
      <c r="C4" s="48"/>
      <c r="D4" s="5"/>
      <c r="E4" s="49"/>
      <c r="F4" s="49" t="s">
        <v>48</v>
      </c>
      <c r="G4" s="49"/>
      <c r="H4" s="3">
        <v>30</v>
      </c>
      <c r="I4" s="3" t="s">
        <v>97</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70" customFormat="1" ht="19.5" customHeight="1">
      <c r="B6" s="217" t="s">
        <v>2</v>
      </c>
      <c r="C6" s="218"/>
      <c r="D6" s="219" t="s">
        <v>29</v>
      </c>
      <c r="E6" s="220"/>
      <c r="F6" s="220"/>
      <c r="G6" s="221"/>
      <c r="H6" s="222"/>
      <c r="I6" s="223" t="s">
        <v>28</v>
      </c>
      <c r="J6" s="224"/>
      <c r="K6" s="224"/>
      <c r="L6" s="225"/>
      <c r="M6" s="226"/>
      <c r="N6" s="227" t="s">
        <v>30</v>
      </c>
      <c r="O6" s="210"/>
      <c r="P6" s="210"/>
      <c r="Q6" s="211"/>
      <c r="R6" s="212"/>
      <c r="S6" s="209" t="s">
        <v>31</v>
      </c>
      <c r="T6" s="210"/>
      <c r="U6" s="210"/>
      <c r="V6" s="211"/>
      <c r="W6" s="212"/>
    </row>
    <row r="7" spans="2:23" s="70" customFormat="1" ht="19.5" customHeight="1">
      <c r="B7" s="199" t="s">
        <v>3</v>
      </c>
      <c r="C7" s="200"/>
      <c r="D7" s="66">
        <f>Speeds!K16</f>
        <v>18</v>
      </c>
      <c r="E7" s="193" t="s">
        <v>33</v>
      </c>
      <c r="F7" s="194"/>
      <c r="G7" s="213" t="s">
        <v>34</v>
      </c>
      <c r="H7" s="215" t="s">
        <v>35</v>
      </c>
      <c r="I7" s="44">
        <f>Speeds!K19</f>
        <v>14</v>
      </c>
      <c r="J7" s="193" t="s">
        <v>33</v>
      </c>
      <c r="K7" s="194"/>
      <c r="L7" s="207" t="s">
        <v>34</v>
      </c>
      <c r="M7" s="190" t="s">
        <v>35</v>
      </c>
      <c r="N7" s="15">
        <f>Speeds!K22</f>
        <v>12</v>
      </c>
      <c r="O7" s="193" t="s">
        <v>33</v>
      </c>
      <c r="P7" s="194"/>
      <c r="Q7" s="207" t="s">
        <v>34</v>
      </c>
      <c r="R7" s="190" t="s">
        <v>35</v>
      </c>
      <c r="S7" s="15">
        <f>Speeds!K25</f>
        <v>11</v>
      </c>
      <c r="T7" s="193" t="s">
        <v>33</v>
      </c>
      <c r="U7" s="194"/>
      <c r="V7" s="207" t="s">
        <v>34</v>
      </c>
      <c r="W7" s="190" t="s">
        <v>35</v>
      </c>
    </row>
    <row r="8" spans="2:23" s="70" customFormat="1" ht="19.5" customHeight="1">
      <c r="B8" s="199" t="s">
        <v>4</v>
      </c>
      <c r="C8" s="200"/>
      <c r="D8" s="47">
        <f>Speeds!K17</f>
        <v>13</v>
      </c>
      <c r="E8" s="201" t="s">
        <v>33</v>
      </c>
      <c r="F8" s="202"/>
      <c r="G8" s="214"/>
      <c r="H8" s="216"/>
      <c r="I8" s="44">
        <f>Speeds!K20</f>
        <v>8</v>
      </c>
      <c r="J8" s="205" t="s">
        <v>33</v>
      </c>
      <c r="K8" s="206"/>
      <c r="L8" s="208"/>
      <c r="M8" s="191"/>
      <c r="N8" s="15">
        <f>Speeds!K23</f>
        <v>5</v>
      </c>
      <c r="O8" s="205" t="s">
        <v>33</v>
      </c>
      <c r="P8" s="206"/>
      <c r="Q8" s="208"/>
      <c r="R8" s="191"/>
      <c r="S8" s="15">
        <f>Speeds!K26</f>
        <v>4</v>
      </c>
      <c r="T8" s="205" t="s">
        <v>33</v>
      </c>
      <c r="U8" s="206"/>
      <c r="V8" s="208"/>
      <c r="W8" s="191"/>
    </row>
    <row r="9" spans="2:23" s="70" customFormat="1" ht="19.5" customHeight="1">
      <c r="B9" s="199" t="s">
        <v>5</v>
      </c>
      <c r="C9" s="200"/>
      <c r="D9" s="47">
        <f>Speeds!K18</f>
        <v>9</v>
      </c>
      <c r="E9" s="201" t="s">
        <v>33</v>
      </c>
      <c r="F9" s="202"/>
      <c r="G9" s="214"/>
      <c r="H9" s="216"/>
      <c r="I9" s="44">
        <f>Speeds!K21</f>
        <v>4</v>
      </c>
      <c r="J9" s="203" t="s">
        <v>33</v>
      </c>
      <c r="K9" s="204"/>
      <c r="L9" s="208"/>
      <c r="M9" s="191"/>
      <c r="N9" s="15">
        <f>Speeds!K24</f>
        <v>3</v>
      </c>
      <c r="O9" s="203" t="s">
        <v>33</v>
      </c>
      <c r="P9" s="204"/>
      <c r="Q9" s="208"/>
      <c r="R9" s="191"/>
      <c r="S9" s="44">
        <f>Speeds!K27</f>
        <v>3</v>
      </c>
      <c r="T9" s="203" t="s">
        <v>33</v>
      </c>
      <c r="U9" s="204"/>
      <c r="V9" s="208"/>
      <c r="W9" s="191"/>
    </row>
    <row r="10" spans="2:23" s="70" customFormat="1" ht="29.25" customHeight="1" thickBot="1">
      <c r="B10" s="274" t="s">
        <v>32</v>
      </c>
      <c r="C10" s="275"/>
      <c r="D10" s="137" t="s">
        <v>51</v>
      </c>
      <c r="E10" s="138" t="s">
        <v>52</v>
      </c>
      <c r="F10" s="138" t="s">
        <v>53</v>
      </c>
      <c r="G10" s="214"/>
      <c r="H10" s="200"/>
      <c r="I10" s="137" t="s">
        <v>51</v>
      </c>
      <c r="J10" s="138" t="s">
        <v>52</v>
      </c>
      <c r="K10" s="138" t="s">
        <v>53</v>
      </c>
      <c r="L10" s="208"/>
      <c r="M10" s="192"/>
      <c r="N10" s="137" t="s">
        <v>51</v>
      </c>
      <c r="O10" s="138" t="s">
        <v>52</v>
      </c>
      <c r="P10" s="138" t="s">
        <v>53</v>
      </c>
      <c r="Q10" s="208"/>
      <c r="R10" s="192"/>
      <c r="S10" s="137" t="s">
        <v>51</v>
      </c>
      <c r="T10" s="138" t="s">
        <v>52</v>
      </c>
      <c r="U10" s="138" t="s">
        <v>53</v>
      </c>
      <c r="V10" s="208"/>
      <c r="W10" s="192"/>
    </row>
    <row r="11" spans="2:23" s="70" customFormat="1" ht="19.5" customHeight="1">
      <c r="B11" s="228">
        <v>0.3</v>
      </c>
      <c r="C11" s="240"/>
      <c r="D11" s="105">
        <f aca="true" t="shared" si="0" ref="D11:D20">G11+H11+G11+D27+H11+F27</f>
        <v>21.732</v>
      </c>
      <c r="E11" s="106">
        <f aca="true" t="shared" si="1" ref="E11:E20">D11+G11+H11</f>
        <v>31.031999999999996</v>
      </c>
      <c r="F11" s="106">
        <f aca="true" t="shared" si="2" ref="F11:F20">E11+G11+H11</f>
        <v>40.331999999999994</v>
      </c>
      <c r="G11" s="106">
        <f aca="true" t="shared" si="3" ref="G11:G20">B11*$D$7</f>
        <v>5.3999999999999995</v>
      </c>
      <c r="H11" s="107">
        <f aca="true" t="shared" si="4" ref="H11:H20">B11*$D$8</f>
        <v>3.9</v>
      </c>
      <c r="I11" s="105">
        <f aca="true" t="shared" si="5" ref="I11:I20">L11+M11+L11+G27+M11+I27</f>
        <v>14.592</v>
      </c>
      <c r="J11" s="106">
        <f aca="true" t="shared" si="6" ref="J11:J20">I11+L11+M11</f>
        <v>21.192</v>
      </c>
      <c r="K11" s="108">
        <f aca="true" t="shared" si="7" ref="K11:K20">J11+L11+M11</f>
        <v>27.791999999999998</v>
      </c>
      <c r="L11" s="72">
        <f aca="true" t="shared" si="8" ref="L11:L20">B11*$I$7</f>
        <v>4.2</v>
      </c>
      <c r="M11" s="73">
        <f aca="true" t="shared" si="9" ref="M11:M20">B11*$I$8</f>
        <v>2.4</v>
      </c>
      <c r="N11" s="109">
        <f aca="true" t="shared" si="10" ref="N11:N20">Q11+R11+Q11+J27+R11+L27</f>
        <v>11.243999999999998</v>
      </c>
      <c r="O11" s="106">
        <f aca="true" t="shared" si="11" ref="O11:O20">N11+Q11+R11</f>
        <v>16.343999999999998</v>
      </c>
      <c r="P11" s="108">
        <f aca="true" t="shared" si="12" ref="P11:P20">O11+Q11+R11</f>
        <v>21.443999999999996</v>
      </c>
      <c r="Q11" s="72">
        <f aca="true" t="shared" si="13" ref="Q11:Q20">B11*$N$7</f>
        <v>3.5999999999999996</v>
      </c>
      <c r="R11" s="73">
        <f aca="true" t="shared" si="14" ref="R11:R20">B11*$N$8</f>
        <v>1.5</v>
      </c>
      <c r="S11" s="105">
        <f aca="true" t="shared" si="15" ref="S11:S20">V11+W11+V11+M27+W11+O27</f>
        <v>10.043999999999999</v>
      </c>
      <c r="T11" s="106">
        <f aca="true" t="shared" si="16" ref="T11:T20">S11+V11+W11</f>
        <v>14.543999999999997</v>
      </c>
      <c r="U11" s="108">
        <f aca="true" t="shared" si="17" ref="U11:U20">T11+V11+W11</f>
        <v>19.043999999999997</v>
      </c>
      <c r="V11" s="74">
        <f aca="true" t="shared" si="18" ref="V11:V20">B11*$S$7</f>
        <v>3.3</v>
      </c>
      <c r="W11" s="75">
        <f aca="true" t="shared" si="19" ref="W11:W20">B11*$S$8</f>
        <v>1.2</v>
      </c>
    </row>
    <row r="12" spans="2:23" s="70" customFormat="1" ht="19.5" customHeight="1">
      <c r="B12" s="230">
        <v>0.4</v>
      </c>
      <c r="C12" s="237"/>
      <c r="D12" s="110">
        <f t="shared" si="0"/>
        <v>28.526000000000003</v>
      </c>
      <c r="E12" s="39">
        <f t="shared" si="1"/>
        <v>40.92600000000001</v>
      </c>
      <c r="F12" s="39">
        <f t="shared" si="2"/>
        <v>53.326000000000015</v>
      </c>
      <c r="G12" s="39">
        <f t="shared" si="3"/>
        <v>7.2</v>
      </c>
      <c r="H12" s="111">
        <f t="shared" si="4"/>
        <v>5.2</v>
      </c>
      <c r="I12" s="110">
        <f t="shared" si="5"/>
        <v>19.256000000000004</v>
      </c>
      <c r="J12" s="39">
        <f t="shared" si="6"/>
        <v>28.056000000000004</v>
      </c>
      <c r="K12" s="112">
        <f t="shared" si="7"/>
        <v>36.85600000000001</v>
      </c>
      <c r="L12" s="77">
        <f t="shared" si="8"/>
        <v>5.6000000000000005</v>
      </c>
      <c r="M12" s="78">
        <f t="shared" si="9"/>
        <v>3.2</v>
      </c>
      <c r="N12" s="34">
        <f t="shared" si="10"/>
        <v>14.842</v>
      </c>
      <c r="O12" s="39">
        <f t="shared" si="11"/>
        <v>21.642000000000003</v>
      </c>
      <c r="P12" s="112">
        <f t="shared" si="12"/>
        <v>28.442000000000004</v>
      </c>
      <c r="Q12" s="77">
        <f t="shared" si="13"/>
        <v>4.800000000000001</v>
      </c>
      <c r="R12" s="78">
        <f t="shared" si="14"/>
        <v>2</v>
      </c>
      <c r="S12" s="110">
        <f t="shared" si="15"/>
        <v>13.241999999999999</v>
      </c>
      <c r="T12" s="39">
        <f t="shared" si="16"/>
        <v>19.242</v>
      </c>
      <c r="U12" s="112">
        <f t="shared" si="17"/>
        <v>25.242000000000004</v>
      </c>
      <c r="V12" s="79">
        <f t="shared" si="18"/>
        <v>4.4</v>
      </c>
      <c r="W12" s="80">
        <f t="shared" si="19"/>
        <v>1.6</v>
      </c>
    </row>
    <row r="13" spans="2:23" s="70" customFormat="1" ht="19.5" customHeight="1">
      <c r="B13" s="232">
        <v>0.5</v>
      </c>
      <c r="C13" s="237"/>
      <c r="D13" s="110">
        <f t="shared" si="0"/>
        <v>35.32</v>
      </c>
      <c r="E13" s="39">
        <f t="shared" si="1"/>
        <v>50.82</v>
      </c>
      <c r="F13" s="39">
        <f t="shared" si="2"/>
        <v>66.32</v>
      </c>
      <c r="G13" s="39">
        <f t="shared" si="3"/>
        <v>9</v>
      </c>
      <c r="H13" s="111">
        <f t="shared" si="4"/>
        <v>6.5</v>
      </c>
      <c r="I13" s="110">
        <f t="shared" si="5"/>
        <v>23.92</v>
      </c>
      <c r="J13" s="39">
        <f t="shared" si="6"/>
        <v>34.92</v>
      </c>
      <c r="K13" s="112">
        <f t="shared" si="7"/>
        <v>45.92</v>
      </c>
      <c r="L13" s="77">
        <f t="shared" si="8"/>
        <v>7</v>
      </c>
      <c r="M13" s="78">
        <f t="shared" si="9"/>
        <v>4</v>
      </c>
      <c r="N13" s="34">
        <f t="shared" si="10"/>
        <v>18.44</v>
      </c>
      <c r="O13" s="39">
        <f t="shared" si="11"/>
        <v>26.94</v>
      </c>
      <c r="P13" s="112">
        <f t="shared" si="12"/>
        <v>35.44</v>
      </c>
      <c r="Q13" s="77">
        <f t="shared" si="13"/>
        <v>6</v>
      </c>
      <c r="R13" s="78">
        <f t="shared" si="14"/>
        <v>2.5</v>
      </c>
      <c r="S13" s="110">
        <f t="shared" si="15"/>
        <v>16.44</v>
      </c>
      <c r="T13" s="39">
        <f t="shared" si="16"/>
        <v>23.94</v>
      </c>
      <c r="U13" s="112">
        <f t="shared" si="17"/>
        <v>31.44</v>
      </c>
      <c r="V13" s="79">
        <f t="shared" si="18"/>
        <v>5.5</v>
      </c>
      <c r="W13" s="80">
        <f t="shared" si="19"/>
        <v>2</v>
      </c>
    </row>
    <row r="14" spans="2:23" s="70" customFormat="1" ht="19.5" customHeight="1">
      <c r="B14" s="232">
        <v>0.6</v>
      </c>
      <c r="C14" s="237"/>
      <c r="D14" s="110">
        <f t="shared" si="0"/>
        <v>42.114</v>
      </c>
      <c r="E14" s="39">
        <f t="shared" si="1"/>
        <v>60.71399999999999</v>
      </c>
      <c r="F14" s="39">
        <f t="shared" si="2"/>
        <v>79.314</v>
      </c>
      <c r="G14" s="39">
        <f t="shared" si="3"/>
        <v>10.799999999999999</v>
      </c>
      <c r="H14" s="111">
        <f t="shared" si="4"/>
        <v>7.8</v>
      </c>
      <c r="I14" s="113">
        <f t="shared" si="5"/>
        <v>28.584000000000003</v>
      </c>
      <c r="J14" s="39">
        <f t="shared" si="6"/>
        <v>41.784</v>
      </c>
      <c r="K14" s="112">
        <f t="shared" si="7"/>
        <v>54.983999999999995</v>
      </c>
      <c r="L14" s="77">
        <f t="shared" si="8"/>
        <v>8.4</v>
      </c>
      <c r="M14" s="78">
        <f t="shared" si="9"/>
        <v>4.8</v>
      </c>
      <c r="N14" s="34">
        <f t="shared" si="10"/>
        <v>22.037999999999997</v>
      </c>
      <c r="O14" s="39">
        <f t="shared" si="11"/>
        <v>32.238</v>
      </c>
      <c r="P14" s="112">
        <f t="shared" si="12"/>
        <v>42.438</v>
      </c>
      <c r="Q14" s="77">
        <f t="shared" si="13"/>
        <v>7.199999999999999</v>
      </c>
      <c r="R14" s="78">
        <f t="shared" si="14"/>
        <v>3</v>
      </c>
      <c r="S14" s="110">
        <f t="shared" si="15"/>
        <v>19.637999999999998</v>
      </c>
      <c r="T14" s="39">
        <f t="shared" si="16"/>
        <v>28.637999999999998</v>
      </c>
      <c r="U14" s="112">
        <f t="shared" si="17"/>
        <v>37.638</v>
      </c>
      <c r="V14" s="79">
        <f t="shared" si="18"/>
        <v>6.6</v>
      </c>
      <c r="W14" s="80">
        <f t="shared" si="19"/>
        <v>2.4</v>
      </c>
    </row>
    <row r="15" spans="2:23" s="70" customFormat="1" ht="19.5" customHeight="1">
      <c r="B15" s="232">
        <v>0.7</v>
      </c>
      <c r="C15" s="237"/>
      <c r="D15" s="110">
        <f t="shared" si="0"/>
        <v>48.908</v>
      </c>
      <c r="E15" s="39">
        <f t="shared" si="1"/>
        <v>70.608</v>
      </c>
      <c r="F15" s="39">
        <f t="shared" si="2"/>
        <v>92.30799999999999</v>
      </c>
      <c r="G15" s="39">
        <f t="shared" si="3"/>
        <v>12.6</v>
      </c>
      <c r="H15" s="111">
        <f t="shared" si="4"/>
        <v>9.1</v>
      </c>
      <c r="I15" s="110">
        <f t="shared" si="5"/>
        <v>33.248</v>
      </c>
      <c r="J15" s="39">
        <f t="shared" si="6"/>
        <v>48.647999999999996</v>
      </c>
      <c r="K15" s="112">
        <f t="shared" si="7"/>
        <v>64.04799999999999</v>
      </c>
      <c r="L15" s="77">
        <f t="shared" si="8"/>
        <v>9.799999999999999</v>
      </c>
      <c r="M15" s="78">
        <f t="shared" si="9"/>
        <v>5.6</v>
      </c>
      <c r="N15" s="34">
        <f t="shared" si="10"/>
        <v>25.635999999999996</v>
      </c>
      <c r="O15" s="39">
        <f t="shared" si="11"/>
        <v>37.535999999999994</v>
      </c>
      <c r="P15" s="112">
        <f t="shared" si="12"/>
        <v>49.43599999999999</v>
      </c>
      <c r="Q15" s="77">
        <f t="shared" si="13"/>
        <v>8.399999999999999</v>
      </c>
      <c r="R15" s="78">
        <f t="shared" si="14"/>
        <v>3.5</v>
      </c>
      <c r="S15" s="110">
        <f t="shared" si="15"/>
        <v>22.836</v>
      </c>
      <c r="T15" s="114">
        <f t="shared" si="16"/>
        <v>33.336</v>
      </c>
      <c r="U15" s="112">
        <f t="shared" si="17"/>
        <v>43.836</v>
      </c>
      <c r="V15" s="79">
        <f t="shared" si="18"/>
        <v>7.699999999999999</v>
      </c>
      <c r="W15" s="80">
        <f t="shared" si="19"/>
        <v>2.8</v>
      </c>
    </row>
    <row r="16" spans="2:23" s="70" customFormat="1" ht="19.5" customHeight="1">
      <c r="B16" s="232">
        <v>0.8</v>
      </c>
      <c r="C16" s="237"/>
      <c r="D16" s="110">
        <f t="shared" si="0"/>
        <v>55.702000000000005</v>
      </c>
      <c r="E16" s="39">
        <f t="shared" si="1"/>
        <v>80.50200000000001</v>
      </c>
      <c r="F16" s="39">
        <f t="shared" si="2"/>
        <v>105.30200000000002</v>
      </c>
      <c r="G16" s="39">
        <f t="shared" si="3"/>
        <v>14.4</v>
      </c>
      <c r="H16" s="111">
        <f t="shared" si="4"/>
        <v>10.4</v>
      </c>
      <c r="I16" s="110">
        <f t="shared" si="5"/>
        <v>37.912000000000006</v>
      </c>
      <c r="J16" s="39">
        <f t="shared" si="6"/>
        <v>55.51200000000001</v>
      </c>
      <c r="K16" s="112">
        <f t="shared" si="7"/>
        <v>73.11200000000001</v>
      </c>
      <c r="L16" s="77">
        <f t="shared" si="8"/>
        <v>11.200000000000001</v>
      </c>
      <c r="M16" s="78">
        <f t="shared" si="9"/>
        <v>6.4</v>
      </c>
      <c r="N16" s="115">
        <f t="shared" si="10"/>
        <v>29.234</v>
      </c>
      <c r="O16" s="39">
        <f t="shared" si="11"/>
        <v>42.834</v>
      </c>
      <c r="P16" s="112">
        <f t="shared" si="12"/>
        <v>56.434000000000005</v>
      </c>
      <c r="Q16" s="77">
        <f t="shared" si="13"/>
        <v>9.600000000000001</v>
      </c>
      <c r="R16" s="78">
        <f t="shared" si="14"/>
        <v>4</v>
      </c>
      <c r="S16" s="110">
        <f t="shared" si="15"/>
        <v>26.034</v>
      </c>
      <c r="T16" s="39">
        <f t="shared" si="16"/>
        <v>38.034000000000006</v>
      </c>
      <c r="U16" s="112">
        <f t="shared" si="17"/>
        <v>50.034000000000006</v>
      </c>
      <c r="V16" s="79">
        <f t="shared" si="18"/>
        <v>8.8</v>
      </c>
      <c r="W16" s="80">
        <f t="shared" si="19"/>
        <v>3.2</v>
      </c>
    </row>
    <row r="17" spans="2:23" s="70" customFormat="1" ht="19.5" customHeight="1">
      <c r="B17" s="232">
        <v>0.9</v>
      </c>
      <c r="C17" s="237"/>
      <c r="D17" s="110">
        <f t="shared" si="0"/>
        <v>62.496</v>
      </c>
      <c r="E17" s="39">
        <f t="shared" si="1"/>
        <v>90.396</v>
      </c>
      <c r="F17" s="39">
        <f t="shared" si="2"/>
        <v>118.296</v>
      </c>
      <c r="G17" s="39">
        <f t="shared" si="3"/>
        <v>16.2</v>
      </c>
      <c r="H17" s="111">
        <f t="shared" si="4"/>
        <v>11.700000000000001</v>
      </c>
      <c r="I17" s="110">
        <f t="shared" si="5"/>
        <v>42.576</v>
      </c>
      <c r="J17" s="39">
        <f t="shared" si="6"/>
        <v>62.376000000000005</v>
      </c>
      <c r="K17" s="112">
        <f t="shared" si="7"/>
        <v>82.176</v>
      </c>
      <c r="L17" s="77">
        <f t="shared" si="8"/>
        <v>12.6</v>
      </c>
      <c r="M17" s="78">
        <f t="shared" si="9"/>
        <v>7.2</v>
      </c>
      <c r="N17" s="34">
        <f t="shared" si="10"/>
        <v>32.83200000000001</v>
      </c>
      <c r="O17" s="39">
        <f t="shared" si="11"/>
        <v>48.132000000000005</v>
      </c>
      <c r="P17" s="112">
        <f t="shared" si="12"/>
        <v>63.432</v>
      </c>
      <c r="Q17" s="77">
        <f t="shared" si="13"/>
        <v>10.8</v>
      </c>
      <c r="R17" s="78">
        <f t="shared" si="14"/>
        <v>4.5</v>
      </c>
      <c r="S17" s="110">
        <f t="shared" si="15"/>
        <v>29.232</v>
      </c>
      <c r="T17" s="39">
        <f t="shared" si="16"/>
        <v>42.732</v>
      </c>
      <c r="U17" s="112">
        <f t="shared" si="17"/>
        <v>56.232</v>
      </c>
      <c r="V17" s="79">
        <f t="shared" si="18"/>
        <v>9.9</v>
      </c>
      <c r="W17" s="80">
        <f t="shared" si="19"/>
        <v>3.6</v>
      </c>
    </row>
    <row r="18" spans="2:23" s="70" customFormat="1" ht="19.5" customHeight="1">
      <c r="B18" s="235">
        <v>1</v>
      </c>
      <c r="C18" s="239"/>
      <c r="D18" s="110">
        <f t="shared" si="0"/>
        <v>69.28999999999999</v>
      </c>
      <c r="E18" s="39">
        <f t="shared" si="1"/>
        <v>100.28999999999999</v>
      </c>
      <c r="F18" s="39">
        <f t="shared" si="2"/>
        <v>131.29</v>
      </c>
      <c r="G18" s="39">
        <f t="shared" si="3"/>
        <v>18</v>
      </c>
      <c r="H18" s="111">
        <f t="shared" si="4"/>
        <v>13</v>
      </c>
      <c r="I18" s="110">
        <f t="shared" si="5"/>
        <v>47.24</v>
      </c>
      <c r="J18" s="39">
        <f t="shared" si="6"/>
        <v>69.24000000000001</v>
      </c>
      <c r="K18" s="112">
        <f t="shared" si="7"/>
        <v>91.24000000000001</v>
      </c>
      <c r="L18" s="77">
        <f t="shared" si="8"/>
        <v>14</v>
      </c>
      <c r="M18" s="78">
        <f t="shared" si="9"/>
        <v>8</v>
      </c>
      <c r="N18" s="34">
        <f t="shared" si="10"/>
        <v>36.43000000000001</v>
      </c>
      <c r="O18" s="39">
        <f t="shared" si="11"/>
        <v>53.43000000000001</v>
      </c>
      <c r="P18" s="112">
        <f t="shared" si="12"/>
        <v>70.43</v>
      </c>
      <c r="Q18" s="77">
        <f t="shared" si="13"/>
        <v>12</v>
      </c>
      <c r="R18" s="78">
        <f t="shared" si="14"/>
        <v>5</v>
      </c>
      <c r="S18" s="113">
        <f t="shared" si="15"/>
        <v>32.43</v>
      </c>
      <c r="T18" s="39">
        <f t="shared" si="16"/>
        <v>47.43</v>
      </c>
      <c r="U18" s="112">
        <f t="shared" si="17"/>
        <v>62.43</v>
      </c>
      <c r="V18" s="79">
        <f t="shared" si="18"/>
        <v>11</v>
      </c>
      <c r="W18" s="80">
        <f t="shared" si="19"/>
        <v>4</v>
      </c>
    </row>
    <row r="19" spans="2:23" s="70" customFormat="1" ht="19.5" customHeight="1">
      <c r="B19" s="232">
        <v>1.1</v>
      </c>
      <c r="C19" s="237"/>
      <c r="D19" s="110">
        <f t="shared" si="0"/>
        <v>76.084</v>
      </c>
      <c r="E19" s="39">
        <f t="shared" si="1"/>
        <v>110.184</v>
      </c>
      <c r="F19" s="39">
        <f t="shared" si="2"/>
        <v>144.28400000000002</v>
      </c>
      <c r="G19" s="39">
        <f t="shared" si="3"/>
        <v>19.8</v>
      </c>
      <c r="H19" s="111">
        <f t="shared" si="4"/>
        <v>14.3</v>
      </c>
      <c r="I19" s="110">
        <f t="shared" si="5"/>
        <v>51.90400000000002</v>
      </c>
      <c r="J19" s="39">
        <f t="shared" si="6"/>
        <v>76.10400000000001</v>
      </c>
      <c r="K19" s="112">
        <f t="shared" si="7"/>
        <v>100.30400000000002</v>
      </c>
      <c r="L19" s="77">
        <f t="shared" si="8"/>
        <v>15.400000000000002</v>
      </c>
      <c r="M19" s="78">
        <f t="shared" si="9"/>
        <v>8.8</v>
      </c>
      <c r="N19" s="34">
        <f t="shared" si="10"/>
        <v>40.028000000000006</v>
      </c>
      <c r="O19" s="39">
        <f t="shared" si="11"/>
        <v>58.72800000000001</v>
      </c>
      <c r="P19" s="112">
        <f t="shared" si="12"/>
        <v>77.42800000000001</v>
      </c>
      <c r="Q19" s="77">
        <f t="shared" si="13"/>
        <v>13.200000000000001</v>
      </c>
      <c r="R19" s="78">
        <f t="shared" si="14"/>
        <v>5.5</v>
      </c>
      <c r="S19" s="110">
        <f t="shared" si="15"/>
        <v>35.62800000000001</v>
      </c>
      <c r="T19" s="39">
        <f t="shared" si="16"/>
        <v>52.12800000000001</v>
      </c>
      <c r="U19" s="112">
        <f t="shared" si="17"/>
        <v>68.62800000000001</v>
      </c>
      <c r="V19" s="79">
        <f t="shared" si="18"/>
        <v>12.100000000000001</v>
      </c>
      <c r="W19" s="80">
        <f t="shared" si="19"/>
        <v>4.4</v>
      </c>
    </row>
    <row r="20" spans="2:23" s="70" customFormat="1" ht="19.5" customHeight="1" thickBot="1">
      <c r="B20" s="233">
        <v>1.2</v>
      </c>
      <c r="C20" s="238"/>
      <c r="D20" s="116">
        <f t="shared" si="0"/>
        <v>82.87799999999999</v>
      </c>
      <c r="E20" s="117">
        <f t="shared" si="1"/>
        <v>120.07799999999997</v>
      </c>
      <c r="F20" s="117">
        <f t="shared" si="2"/>
        <v>157.27799999999996</v>
      </c>
      <c r="G20" s="117">
        <f t="shared" si="3"/>
        <v>21.599999999999998</v>
      </c>
      <c r="H20" s="118">
        <f t="shared" si="4"/>
        <v>15.6</v>
      </c>
      <c r="I20" s="116">
        <f t="shared" si="5"/>
        <v>56.568000000000005</v>
      </c>
      <c r="J20" s="117">
        <f t="shared" si="6"/>
        <v>82.968</v>
      </c>
      <c r="K20" s="119">
        <f t="shared" si="7"/>
        <v>109.368</v>
      </c>
      <c r="L20" s="83">
        <f t="shared" si="8"/>
        <v>16.8</v>
      </c>
      <c r="M20" s="84">
        <f t="shared" si="9"/>
        <v>9.6</v>
      </c>
      <c r="N20" s="120">
        <f t="shared" si="10"/>
        <v>43.626</v>
      </c>
      <c r="O20" s="117">
        <f t="shared" si="11"/>
        <v>64.026</v>
      </c>
      <c r="P20" s="119">
        <f t="shared" si="12"/>
        <v>84.42599999999999</v>
      </c>
      <c r="Q20" s="83">
        <f t="shared" si="13"/>
        <v>14.399999999999999</v>
      </c>
      <c r="R20" s="84">
        <f t="shared" si="14"/>
        <v>6</v>
      </c>
      <c r="S20" s="116">
        <f t="shared" si="15"/>
        <v>38.826</v>
      </c>
      <c r="T20" s="121">
        <f t="shared" si="16"/>
        <v>56.82599999999999</v>
      </c>
      <c r="U20" s="119">
        <f t="shared" si="17"/>
        <v>74.826</v>
      </c>
      <c r="V20" s="86">
        <f t="shared" si="18"/>
        <v>13.2</v>
      </c>
      <c r="W20" s="87">
        <f t="shared" si="19"/>
        <v>4.8</v>
      </c>
    </row>
    <row r="21" spans="2:23" s="69" customFormat="1" ht="12.75">
      <c r="B21" s="19"/>
      <c r="C21" s="67"/>
      <c r="D21" s="67"/>
      <c r="E21" s="67"/>
      <c r="F21" s="67"/>
      <c r="G21" s="67"/>
      <c r="H21" s="67"/>
      <c r="I21" s="67"/>
      <c r="J21" s="67"/>
      <c r="K21" s="67"/>
      <c r="L21" s="67"/>
      <c r="M21" s="67"/>
      <c r="N21" s="67"/>
      <c r="O21" s="67"/>
      <c r="P21" s="67"/>
      <c r="Q21" s="67"/>
      <c r="R21" s="67"/>
      <c r="S21" s="67"/>
      <c r="T21" s="68"/>
      <c r="U21" s="67"/>
      <c r="V21" s="67"/>
      <c r="W21" s="67"/>
    </row>
    <row r="22" spans="2:23" s="69" customFormat="1" ht="12.75">
      <c r="B22" s="19"/>
      <c r="C22" s="67"/>
      <c r="D22" s="67"/>
      <c r="E22" s="67"/>
      <c r="F22" s="67"/>
      <c r="G22" s="67"/>
      <c r="H22" s="67"/>
      <c r="I22" s="67"/>
      <c r="J22" s="67"/>
      <c r="K22" s="67"/>
      <c r="L22" s="67"/>
      <c r="M22" s="67"/>
      <c r="N22" s="67"/>
      <c r="O22" s="67"/>
      <c r="P22" s="67"/>
      <c r="Q22" s="67"/>
      <c r="R22" s="67"/>
      <c r="S22" s="67"/>
      <c r="T22" s="68"/>
      <c r="U22" s="67"/>
      <c r="V22" s="67"/>
      <c r="W22" s="67"/>
    </row>
    <row r="23" spans="2:23" ht="12.75">
      <c r="B23" s="19"/>
      <c r="C23" s="20"/>
      <c r="D23" s="21"/>
      <c r="E23" s="21"/>
      <c r="F23" s="21"/>
      <c r="G23" s="21"/>
      <c r="H23" s="21"/>
      <c r="I23" s="21"/>
      <c r="J23" s="21"/>
      <c r="K23" s="22"/>
      <c r="L23" s="22"/>
      <c r="M23" s="21"/>
      <c r="N23" s="21"/>
      <c r="O23" s="21"/>
      <c r="P23" s="22"/>
      <c r="Q23" s="22"/>
      <c r="R23" s="21"/>
      <c r="S23" s="22"/>
      <c r="T23" s="21"/>
      <c r="U23" s="22"/>
      <c r="V23" s="22"/>
      <c r="W23" s="2"/>
    </row>
    <row r="24" spans="2:23" ht="13.5" thickBot="1">
      <c r="B24" s="19"/>
      <c r="C24" s="20"/>
      <c r="D24" s="21"/>
      <c r="E24" s="21"/>
      <c r="F24" s="21"/>
      <c r="G24" s="21"/>
      <c r="H24" s="21"/>
      <c r="I24" s="21"/>
      <c r="J24" s="21"/>
      <c r="K24" s="22"/>
      <c r="L24" s="22"/>
      <c r="M24" s="21"/>
      <c r="N24" s="21"/>
      <c r="O24" s="21"/>
      <c r="P24" s="22"/>
      <c r="Q24" s="22"/>
      <c r="R24" s="21"/>
      <c r="S24" s="22"/>
      <c r="T24" s="21"/>
      <c r="U24" s="22"/>
      <c r="V24" s="22"/>
      <c r="W24" s="2"/>
    </row>
    <row r="25" spans="2:23" ht="12.75">
      <c r="B25" s="197" t="s">
        <v>36</v>
      </c>
      <c r="C25" s="198"/>
      <c r="D25" s="195" t="s">
        <v>16</v>
      </c>
      <c r="E25" s="195"/>
      <c r="F25" s="195"/>
      <c r="G25" s="195" t="s">
        <v>17</v>
      </c>
      <c r="H25" s="195"/>
      <c r="I25" s="195"/>
      <c r="J25" s="195" t="s">
        <v>18</v>
      </c>
      <c r="K25" s="195"/>
      <c r="L25" s="195"/>
      <c r="M25" s="195" t="s">
        <v>19</v>
      </c>
      <c r="N25" s="195"/>
      <c r="O25" s="196"/>
      <c r="P25" s="51"/>
      <c r="Q25" s="51"/>
      <c r="R25" s="51"/>
      <c r="S25" s="51"/>
      <c r="T25" s="51"/>
      <c r="U25" s="51"/>
      <c r="V25" s="52"/>
      <c r="W25" s="2"/>
    </row>
    <row r="26" spans="2:23" ht="51.7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65"/>
      <c r="Q26" s="6"/>
      <c r="R26" s="6"/>
      <c r="S26" s="6"/>
      <c r="T26" s="6"/>
      <c r="U26" s="6"/>
      <c r="V26" s="6"/>
      <c r="W26" s="6"/>
    </row>
    <row r="27" spans="2:23" ht="12.75">
      <c r="B27" s="58">
        <v>0.3</v>
      </c>
      <c r="C27" s="135">
        <f>0.66*B27</f>
        <v>0.198</v>
      </c>
      <c r="D27" s="59">
        <f aca="true" t="shared" si="20" ref="D27:D36">E27*($D$9)</f>
        <v>1.782</v>
      </c>
      <c r="E27" s="59">
        <f aca="true" t="shared" si="21" ref="E27:E36">0.66*B27</f>
        <v>0.198</v>
      </c>
      <c r="F27" s="59">
        <f>0.15*$D$9</f>
        <v>1.3499999999999999</v>
      </c>
      <c r="G27" s="59">
        <f aca="true" t="shared" si="22" ref="G27:G36">H27*($I$9)</f>
        <v>0.792</v>
      </c>
      <c r="H27" s="59">
        <f aca="true" t="shared" si="23" ref="H27:H36">0.66*B27</f>
        <v>0.198</v>
      </c>
      <c r="I27" s="59">
        <f>0.15*$I$9</f>
        <v>0.6</v>
      </c>
      <c r="J27" s="59">
        <f aca="true" t="shared" si="24" ref="J27:J36">K27*($N$9)</f>
        <v>0.5940000000000001</v>
      </c>
      <c r="K27" s="59">
        <f aca="true" t="shared" si="25" ref="K27:K36">0.66*B27</f>
        <v>0.198</v>
      </c>
      <c r="L27" s="59">
        <f>0.15*$N$9</f>
        <v>0.44999999999999996</v>
      </c>
      <c r="M27" s="59">
        <f aca="true" t="shared" si="26" ref="M27:M36">N27*($S$9)</f>
        <v>0.5940000000000001</v>
      </c>
      <c r="N27" s="59">
        <f aca="true" t="shared" si="27" ref="N27:N36">0.66*B27</f>
        <v>0.198</v>
      </c>
      <c r="O27" s="60">
        <f>0.15*$S$9</f>
        <v>0.44999999999999996</v>
      </c>
      <c r="P27" s="53"/>
      <c r="Q27" s="2"/>
      <c r="R27" s="2"/>
      <c r="S27" s="2"/>
      <c r="T27" s="2"/>
      <c r="U27" s="2"/>
      <c r="V27" s="2"/>
      <c r="W27" s="2"/>
    </row>
    <row r="28" spans="2:23" ht="12.75">
      <c r="B28" s="55">
        <v>0.4</v>
      </c>
      <c r="C28" s="135">
        <f>0.66*B28</f>
        <v>0.264</v>
      </c>
      <c r="D28" s="45">
        <f t="shared" si="20"/>
        <v>2.3760000000000003</v>
      </c>
      <c r="E28" s="45">
        <f t="shared" si="21"/>
        <v>0.264</v>
      </c>
      <c r="F28" s="59">
        <f aca="true" t="shared" si="28" ref="F28:F36">0.15*$D$9</f>
        <v>1.3499999999999999</v>
      </c>
      <c r="G28" s="45">
        <f t="shared" si="22"/>
        <v>1.056</v>
      </c>
      <c r="H28" s="45">
        <f t="shared" si="23"/>
        <v>0.264</v>
      </c>
      <c r="I28" s="59">
        <f aca="true" t="shared" si="29" ref="I28:I36">0.15*$I$9</f>
        <v>0.6</v>
      </c>
      <c r="J28" s="45">
        <f t="shared" si="24"/>
        <v>0.792</v>
      </c>
      <c r="K28" s="45">
        <f t="shared" si="25"/>
        <v>0.264</v>
      </c>
      <c r="L28" s="59">
        <f aca="true" t="shared" si="30" ref="L28:L36">0.15*$N$9</f>
        <v>0.44999999999999996</v>
      </c>
      <c r="M28" s="45">
        <f t="shared" si="26"/>
        <v>0.792</v>
      </c>
      <c r="N28" s="45">
        <f t="shared" si="27"/>
        <v>0.264</v>
      </c>
      <c r="O28" s="60">
        <f aca="true" t="shared" si="31" ref="O28:O36">0.15*$S$9</f>
        <v>0.44999999999999996</v>
      </c>
      <c r="P28" s="53"/>
      <c r="Q28" s="2"/>
      <c r="R28" s="2"/>
      <c r="S28" s="2"/>
      <c r="T28" s="2"/>
      <c r="U28" s="2"/>
      <c r="V28" s="2"/>
      <c r="W28" s="2"/>
    </row>
    <row r="29" spans="2:23" ht="12.75">
      <c r="B29" s="56">
        <v>0.5</v>
      </c>
      <c r="C29" s="135">
        <f>0.66*B29</f>
        <v>0.33</v>
      </c>
      <c r="D29" s="45">
        <f t="shared" si="20"/>
        <v>2.97</v>
      </c>
      <c r="E29" s="45">
        <f t="shared" si="21"/>
        <v>0.33</v>
      </c>
      <c r="F29" s="59">
        <f t="shared" si="28"/>
        <v>1.3499999999999999</v>
      </c>
      <c r="G29" s="45">
        <f t="shared" si="22"/>
        <v>1.32</v>
      </c>
      <c r="H29" s="45">
        <f t="shared" si="23"/>
        <v>0.33</v>
      </c>
      <c r="I29" s="59">
        <f t="shared" si="29"/>
        <v>0.6</v>
      </c>
      <c r="J29" s="45">
        <f t="shared" si="24"/>
        <v>0.99</v>
      </c>
      <c r="K29" s="45">
        <f t="shared" si="25"/>
        <v>0.33</v>
      </c>
      <c r="L29" s="59">
        <f t="shared" si="30"/>
        <v>0.44999999999999996</v>
      </c>
      <c r="M29" s="45">
        <f t="shared" si="26"/>
        <v>0.99</v>
      </c>
      <c r="N29" s="45">
        <f t="shared" si="27"/>
        <v>0.33</v>
      </c>
      <c r="O29" s="60">
        <f t="shared" si="31"/>
        <v>0.44999999999999996</v>
      </c>
      <c r="P29" s="53"/>
      <c r="Q29" s="2"/>
      <c r="R29" s="2"/>
      <c r="S29" s="2"/>
      <c r="T29" s="2"/>
      <c r="U29" s="2"/>
      <c r="V29" s="2"/>
      <c r="W29" s="2"/>
    </row>
    <row r="30" spans="2:23" ht="12.75">
      <c r="B30" s="56">
        <v>0.6</v>
      </c>
      <c r="C30" s="135">
        <f aca="true" t="shared" si="32" ref="C30:C36">0.67*B30</f>
        <v>0.402</v>
      </c>
      <c r="D30" s="45">
        <f t="shared" si="20"/>
        <v>3.564</v>
      </c>
      <c r="E30" s="45">
        <f t="shared" si="21"/>
        <v>0.396</v>
      </c>
      <c r="F30" s="59">
        <f t="shared" si="28"/>
        <v>1.3499999999999999</v>
      </c>
      <c r="G30" s="45">
        <f t="shared" si="22"/>
        <v>1.584</v>
      </c>
      <c r="H30" s="45">
        <f t="shared" si="23"/>
        <v>0.396</v>
      </c>
      <c r="I30" s="59">
        <f t="shared" si="29"/>
        <v>0.6</v>
      </c>
      <c r="J30" s="45">
        <f t="shared" si="24"/>
        <v>1.1880000000000002</v>
      </c>
      <c r="K30" s="45">
        <f t="shared" si="25"/>
        <v>0.396</v>
      </c>
      <c r="L30" s="59">
        <f t="shared" si="30"/>
        <v>0.44999999999999996</v>
      </c>
      <c r="M30" s="45">
        <f t="shared" si="26"/>
        <v>1.1880000000000002</v>
      </c>
      <c r="N30" s="45">
        <f t="shared" si="27"/>
        <v>0.396</v>
      </c>
      <c r="O30" s="60">
        <f t="shared" si="31"/>
        <v>0.44999999999999996</v>
      </c>
      <c r="P30" s="53"/>
      <c r="Q30" s="2"/>
      <c r="R30" s="2"/>
      <c r="S30" s="2"/>
      <c r="T30" s="2"/>
      <c r="U30" s="2"/>
      <c r="V30" s="2"/>
      <c r="W30" s="2"/>
    </row>
    <row r="31" spans="2:23" ht="12.75">
      <c r="B31" s="56">
        <v>0.7</v>
      </c>
      <c r="C31" s="135">
        <f t="shared" si="32"/>
        <v>0.469</v>
      </c>
      <c r="D31" s="45">
        <f t="shared" si="20"/>
        <v>4.1579999999999995</v>
      </c>
      <c r="E31" s="45">
        <f t="shared" si="21"/>
        <v>0.46199999999999997</v>
      </c>
      <c r="F31" s="59">
        <f t="shared" si="28"/>
        <v>1.3499999999999999</v>
      </c>
      <c r="G31" s="45">
        <f t="shared" si="22"/>
        <v>1.8479999999999999</v>
      </c>
      <c r="H31" s="45">
        <f t="shared" si="23"/>
        <v>0.46199999999999997</v>
      </c>
      <c r="I31" s="59">
        <f t="shared" si="29"/>
        <v>0.6</v>
      </c>
      <c r="J31" s="45">
        <f t="shared" si="24"/>
        <v>1.386</v>
      </c>
      <c r="K31" s="45">
        <f t="shared" si="25"/>
        <v>0.46199999999999997</v>
      </c>
      <c r="L31" s="59">
        <f t="shared" si="30"/>
        <v>0.44999999999999996</v>
      </c>
      <c r="M31" s="45">
        <f t="shared" si="26"/>
        <v>1.386</v>
      </c>
      <c r="N31" s="45">
        <f t="shared" si="27"/>
        <v>0.46199999999999997</v>
      </c>
      <c r="O31" s="60">
        <f t="shared" si="31"/>
        <v>0.44999999999999996</v>
      </c>
      <c r="P31" s="53"/>
      <c r="Q31" s="2"/>
      <c r="R31" s="2"/>
      <c r="S31" s="2"/>
      <c r="T31" s="2"/>
      <c r="U31" s="2"/>
      <c r="V31" s="2"/>
      <c r="W31" s="2"/>
    </row>
    <row r="32" spans="2:23" ht="12.75">
      <c r="B32" s="56">
        <v>0.8</v>
      </c>
      <c r="C32" s="135">
        <f t="shared" si="32"/>
        <v>0.536</v>
      </c>
      <c r="D32" s="45">
        <f t="shared" si="20"/>
        <v>4.752000000000001</v>
      </c>
      <c r="E32" s="45">
        <f t="shared" si="21"/>
        <v>0.528</v>
      </c>
      <c r="F32" s="59">
        <f t="shared" si="28"/>
        <v>1.3499999999999999</v>
      </c>
      <c r="G32" s="45">
        <f t="shared" si="22"/>
        <v>2.112</v>
      </c>
      <c r="H32" s="45">
        <f t="shared" si="23"/>
        <v>0.528</v>
      </c>
      <c r="I32" s="59">
        <f t="shared" si="29"/>
        <v>0.6</v>
      </c>
      <c r="J32" s="45">
        <f t="shared" si="24"/>
        <v>1.584</v>
      </c>
      <c r="K32" s="45">
        <f t="shared" si="25"/>
        <v>0.528</v>
      </c>
      <c r="L32" s="59">
        <f t="shared" si="30"/>
        <v>0.44999999999999996</v>
      </c>
      <c r="M32" s="45">
        <f t="shared" si="26"/>
        <v>1.584</v>
      </c>
      <c r="N32" s="45">
        <f t="shared" si="27"/>
        <v>0.528</v>
      </c>
      <c r="O32" s="60">
        <f t="shared" si="31"/>
        <v>0.44999999999999996</v>
      </c>
      <c r="P32" s="53"/>
      <c r="Q32" s="2"/>
      <c r="R32" s="2"/>
      <c r="S32" s="2"/>
      <c r="T32" s="2"/>
      <c r="U32" s="2"/>
      <c r="V32" s="2"/>
      <c r="W32" s="2"/>
    </row>
    <row r="33" spans="2:23" ht="12.75">
      <c r="B33" s="56">
        <v>0.9</v>
      </c>
      <c r="C33" s="135">
        <f t="shared" si="32"/>
        <v>0.6030000000000001</v>
      </c>
      <c r="D33" s="45">
        <f t="shared" si="20"/>
        <v>5.346000000000001</v>
      </c>
      <c r="E33" s="45">
        <f t="shared" si="21"/>
        <v>0.5940000000000001</v>
      </c>
      <c r="F33" s="59">
        <f t="shared" si="28"/>
        <v>1.3499999999999999</v>
      </c>
      <c r="G33" s="45">
        <f t="shared" si="22"/>
        <v>2.3760000000000003</v>
      </c>
      <c r="H33" s="45">
        <f t="shared" si="23"/>
        <v>0.5940000000000001</v>
      </c>
      <c r="I33" s="59">
        <f t="shared" si="29"/>
        <v>0.6</v>
      </c>
      <c r="J33" s="45">
        <f t="shared" si="24"/>
        <v>1.7820000000000003</v>
      </c>
      <c r="K33" s="45">
        <f t="shared" si="25"/>
        <v>0.5940000000000001</v>
      </c>
      <c r="L33" s="59">
        <f t="shared" si="30"/>
        <v>0.44999999999999996</v>
      </c>
      <c r="M33" s="45">
        <f t="shared" si="26"/>
        <v>1.7820000000000003</v>
      </c>
      <c r="N33" s="45">
        <f t="shared" si="27"/>
        <v>0.5940000000000001</v>
      </c>
      <c r="O33" s="60">
        <f t="shared" si="31"/>
        <v>0.44999999999999996</v>
      </c>
      <c r="P33" s="53"/>
      <c r="Q33" s="2"/>
      <c r="R33" s="2"/>
      <c r="S33" s="2"/>
      <c r="T33" s="2"/>
      <c r="U33" s="2"/>
      <c r="V33" s="2"/>
      <c r="W33" s="2"/>
    </row>
    <row r="34" spans="2:23" ht="12.75">
      <c r="B34" s="56">
        <v>1</v>
      </c>
      <c r="C34" s="135">
        <f t="shared" si="32"/>
        <v>0.67</v>
      </c>
      <c r="D34" s="45">
        <f t="shared" si="20"/>
        <v>5.94</v>
      </c>
      <c r="E34" s="45">
        <f t="shared" si="21"/>
        <v>0.66</v>
      </c>
      <c r="F34" s="59">
        <f t="shared" si="28"/>
        <v>1.3499999999999999</v>
      </c>
      <c r="G34" s="45">
        <f t="shared" si="22"/>
        <v>2.64</v>
      </c>
      <c r="H34" s="45">
        <f t="shared" si="23"/>
        <v>0.66</v>
      </c>
      <c r="I34" s="59">
        <f t="shared" si="29"/>
        <v>0.6</v>
      </c>
      <c r="J34" s="45">
        <f t="shared" si="24"/>
        <v>1.98</v>
      </c>
      <c r="K34" s="45">
        <f t="shared" si="25"/>
        <v>0.66</v>
      </c>
      <c r="L34" s="59">
        <f t="shared" si="30"/>
        <v>0.44999999999999996</v>
      </c>
      <c r="M34" s="45">
        <f t="shared" si="26"/>
        <v>1.98</v>
      </c>
      <c r="N34" s="45">
        <f t="shared" si="27"/>
        <v>0.66</v>
      </c>
      <c r="O34" s="60">
        <f t="shared" si="31"/>
        <v>0.44999999999999996</v>
      </c>
      <c r="P34" s="53"/>
      <c r="Q34" s="2"/>
      <c r="R34" s="2"/>
      <c r="S34" s="2"/>
      <c r="T34" s="2"/>
      <c r="U34" s="2"/>
      <c r="V34" s="2"/>
      <c r="W34" s="2"/>
    </row>
    <row r="35" spans="2:23" ht="12.75">
      <c r="B35" s="56">
        <v>1.1</v>
      </c>
      <c r="C35" s="135">
        <f t="shared" si="32"/>
        <v>0.7370000000000001</v>
      </c>
      <c r="D35" s="45">
        <f t="shared" si="20"/>
        <v>6.534000000000001</v>
      </c>
      <c r="E35" s="45">
        <f t="shared" si="21"/>
        <v>0.7260000000000001</v>
      </c>
      <c r="F35" s="59">
        <f t="shared" si="28"/>
        <v>1.3499999999999999</v>
      </c>
      <c r="G35" s="45">
        <f t="shared" si="22"/>
        <v>2.9040000000000004</v>
      </c>
      <c r="H35" s="45">
        <f t="shared" si="23"/>
        <v>0.7260000000000001</v>
      </c>
      <c r="I35" s="59">
        <f t="shared" si="29"/>
        <v>0.6</v>
      </c>
      <c r="J35" s="45">
        <f t="shared" si="24"/>
        <v>2.1780000000000004</v>
      </c>
      <c r="K35" s="45">
        <f t="shared" si="25"/>
        <v>0.7260000000000001</v>
      </c>
      <c r="L35" s="59">
        <f t="shared" si="30"/>
        <v>0.44999999999999996</v>
      </c>
      <c r="M35" s="45">
        <f t="shared" si="26"/>
        <v>2.1780000000000004</v>
      </c>
      <c r="N35" s="45">
        <f t="shared" si="27"/>
        <v>0.7260000000000001</v>
      </c>
      <c r="O35" s="60">
        <f t="shared" si="31"/>
        <v>0.44999999999999996</v>
      </c>
      <c r="P35" s="53"/>
      <c r="Q35" s="2"/>
      <c r="R35" s="2"/>
      <c r="S35" s="2"/>
      <c r="T35" s="2"/>
      <c r="U35" s="2"/>
      <c r="V35" s="2"/>
      <c r="W35" s="2"/>
    </row>
    <row r="36" spans="2:23" ht="13.5" thickBot="1">
      <c r="B36" s="57">
        <v>1.2</v>
      </c>
      <c r="C36" s="139">
        <f t="shared" si="32"/>
        <v>0.804</v>
      </c>
      <c r="D36" s="46">
        <f t="shared" si="20"/>
        <v>7.128</v>
      </c>
      <c r="E36" s="46">
        <f t="shared" si="21"/>
        <v>0.792</v>
      </c>
      <c r="F36" s="46">
        <f t="shared" si="28"/>
        <v>1.3499999999999999</v>
      </c>
      <c r="G36" s="46">
        <f t="shared" si="22"/>
        <v>3.168</v>
      </c>
      <c r="H36" s="46">
        <f t="shared" si="23"/>
        <v>0.792</v>
      </c>
      <c r="I36" s="46">
        <f t="shared" si="29"/>
        <v>0.6</v>
      </c>
      <c r="J36" s="46">
        <f t="shared" si="24"/>
        <v>2.3760000000000003</v>
      </c>
      <c r="K36" s="46">
        <f t="shared" si="25"/>
        <v>0.792</v>
      </c>
      <c r="L36" s="46">
        <f t="shared" si="30"/>
        <v>0.44999999999999996</v>
      </c>
      <c r="M36" s="46">
        <f t="shared" si="26"/>
        <v>2.3760000000000003</v>
      </c>
      <c r="N36" s="46">
        <f t="shared" si="27"/>
        <v>0.792</v>
      </c>
      <c r="O36" s="43">
        <f t="shared" si="31"/>
        <v>0.44999999999999996</v>
      </c>
      <c r="P36" s="53"/>
      <c r="Q36" s="2"/>
      <c r="R36" s="2"/>
      <c r="S36" s="2"/>
      <c r="T36" s="2"/>
      <c r="U36" s="2"/>
      <c r="V36" s="2"/>
      <c r="W36" s="2"/>
    </row>
    <row r="37" spans="2:23" ht="12.75">
      <c r="B37" s="53"/>
      <c r="C37" s="53"/>
      <c r="D37" s="53"/>
      <c r="E37" s="53"/>
      <c r="F37" s="53"/>
      <c r="G37" s="54"/>
      <c r="H37" s="53"/>
      <c r="I37" s="53"/>
      <c r="J37" s="53"/>
      <c r="K37" s="53"/>
      <c r="L37" s="54"/>
      <c r="M37" s="53"/>
      <c r="N37" s="53"/>
      <c r="O37" s="53"/>
      <c r="P37" s="53"/>
      <c r="Q37" s="54"/>
      <c r="R37" s="53"/>
      <c r="S37" s="53"/>
      <c r="T37" s="53"/>
      <c r="U37" s="53"/>
      <c r="V37" s="54"/>
      <c r="W37" s="2"/>
    </row>
    <row r="40" spans="2:5" ht="12.75">
      <c r="B40" s="14" t="s">
        <v>98</v>
      </c>
      <c r="C40" s="2">
        <f>H4*0.95</f>
        <v>28.5</v>
      </c>
      <c r="D40" s="2">
        <f>H4*1.05</f>
        <v>31.5</v>
      </c>
      <c r="E40" s="14" t="s">
        <v>97</v>
      </c>
    </row>
  </sheetData>
  <sheetProtection/>
  <mergeCells count="44">
    <mergeCell ref="J8:K8"/>
    <mergeCell ref="B8:C8"/>
    <mergeCell ref="B9:C9"/>
    <mergeCell ref="B10:C10"/>
    <mergeCell ref="T9:U9"/>
    <mergeCell ref="R7:R10"/>
    <mergeCell ref="G7:G10"/>
    <mergeCell ref="B7:C7"/>
    <mergeCell ref="E9:F9"/>
    <mergeCell ref="J9:K9"/>
    <mergeCell ref="T7:U7"/>
    <mergeCell ref="T8:U8"/>
    <mergeCell ref="B25:C25"/>
    <mergeCell ref="D25:F25"/>
    <mergeCell ref="G25:I25"/>
    <mergeCell ref="J25:L25"/>
    <mergeCell ref="E7:F7"/>
    <mergeCell ref="J7:K7"/>
    <mergeCell ref="M25:O25"/>
    <mergeCell ref="L7:L10"/>
    <mergeCell ref="I6:M6"/>
    <mergeCell ref="N6:R6"/>
    <mergeCell ref="Q7:Q10"/>
    <mergeCell ref="M7:M10"/>
    <mergeCell ref="O7:P7"/>
    <mergeCell ref="S6:W6"/>
    <mergeCell ref="V7:V10"/>
    <mergeCell ref="W7:W10"/>
    <mergeCell ref="O8:P8"/>
    <mergeCell ref="O9:P9"/>
    <mergeCell ref="B11:C11"/>
    <mergeCell ref="B12:C12"/>
    <mergeCell ref="B13:C13"/>
    <mergeCell ref="B18:C18"/>
    <mergeCell ref="B6:C6"/>
    <mergeCell ref="D6:H6"/>
    <mergeCell ref="E8:F8"/>
    <mergeCell ref="H7:H10"/>
    <mergeCell ref="B19:C19"/>
    <mergeCell ref="B20:C20"/>
    <mergeCell ref="B14:C14"/>
    <mergeCell ref="B15:C15"/>
    <mergeCell ref="B16:C16"/>
    <mergeCell ref="B17:C17"/>
  </mergeCells>
  <conditionalFormatting sqref="G11:H20 L11:M20 Q11:R20 V11:W20">
    <cfRule type="cellIs" priority="1" dxfId="2" operator="between" stopIfTrue="1">
      <formula>$P$6</formula>
      <formula>$T$6</formula>
    </cfRule>
  </conditionalFormatting>
  <conditionalFormatting sqref="D21:W24 M2:T5 C2:E5 F5:L5 F2:G4 H2:L3">
    <cfRule type="cellIs" priority="2" dxfId="1" operator="between" stopIfTrue="1">
      <formula>$P$6</formula>
      <formula>$T$6</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15.xml><?xml version="1.0" encoding="utf-8"?>
<worksheet xmlns="http://schemas.openxmlformats.org/spreadsheetml/2006/main" xmlns:r="http://schemas.openxmlformats.org/officeDocument/2006/relationships">
  <dimension ref="A1:K93"/>
  <sheetViews>
    <sheetView zoomScalePageLayoutView="0" workbookViewId="0" topLeftCell="A57">
      <selection activeCell="E69" sqref="E69"/>
    </sheetView>
  </sheetViews>
  <sheetFormatPr defaultColWidth="9.140625" defaultRowHeight="12.75"/>
  <cols>
    <col min="1" max="1" width="12.7109375" style="131" customWidth="1"/>
    <col min="2" max="2" width="9.140625" style="0" customWidth="1"/>
    <col min="3" max="3" width="9.7109375" style="0" customWidth="1"/>
    <col min="4" max="4" width="12.7109375" style="0" customWidth="1"/>
    <col min="5" max="5" width="12.7109375" style="126" customWidth="1"/>
    <col min="6" max="6" width="11.7109375" style="126" customWidth="1"/>
    <col min="7" max="9" width="9.140625" style="126" customWidth="1"/>
    <col min="10" max="10" width="11.140625" style="0" bestFit="1" customWidth="1"/>
  </cols>
  <sheetData>
    <row r="1" spans="2:11" ht="15">
      <c r="B1" s="124"/>
      <c r="C1" s="123"/>
      <c r="D1" s="125" t="s">
        <v>2</v>
      </c>
      <c r="E1" s="127" t="s">
        <v>25</v>
      </c>
      <c r="F1" s="129"/>
      <c r="G1" s="131"/>
      <c r="H1" s="124"/>
      <c r="I1" s="123"/>
      <c r="J1" s="125" t="s">
        <v>2</v>
      </c>
      <c r="K1" s="127" t="s">
        <v>25</v>
      </c>
    </row>
    <row r="2" spans="1:11" ht="12.75">
      <c r="A2" s="292" t="s">
        <v>27</v>
      </c>
      <c r="B2" s="276" t="s">
        <v>20</v>
      </c>
      <c r="C2" s="276"/>
      <c r="D2" s="277" t="s">
        <v>16</v>
      </c>
      <c r="E2" s="127">
        <v>16</v>
      </c>
      <c r="F2" s="129"/>
      <c r="G2" s="292" t="s">
        <v>41</v>
      </c>
      <c r="H2" s="276" t="s">
        <v>20</v>
      </c>
      <c r="I2" s="276"/>
      <c r="J2" s="277" t="s">
        <v>16</v>
      </c>
      <c r="K2" s="130">
        <v>18</v>
      </c>
    </row>
    <row r="3" spans="1:11" ht="12.75">
      <c r="A3" s="293"/>
      <c r="B3" s="276" t="s">
        <v>21</v>
      </c>
      <c r="C3" s="276"/>
      <c r="D3" s="278"/>
      <c r="E3" s="127">
        <v>15</v>
      </c>
      <c r="F3" s="129"/>
      <c r="G3" s="293"/>
      <c r="H3" s="276" t="s">
        <v>21</v>
      </c>
      <c r="I3" s="276"/>
      <c r="J3" s="278"/>
      <c r="K3" s="130">
        <v>13</v>
      </c>
    </row>
    <row r="4" spans="1:11" ht="12.75">
      <c r="A4" s="293"/>
      <c r="B4" s="276" t="s">
        <v>23</v>
      </c>
      <c r="C4" s="276"/>
      <c r="D4" s="279"/>
      <c r="E4" s="127">
        <v>15</v>
      </c>
      <c r="F4" s="129"/>
      <c r="G4" s="293"/>
      <c r="H4" s="276" t="s">
        <v>23</v>
      </c>
      <c r="I4" s="276"/>
      <c r="J4" s="279"/>
      <c r="K4" s="130">
        <v>9</v>
      </c>
    </row>
    <row r="5" spans="1:11" ht="12.75">
      <c r="A5" s="293"/>
      <c r="B5" s="276" t="s">
        <v>20</v>
      </c>
      <c r="C5" s="276"/>
      <c r="D5" s="277" t="s">
        <v>17</v>
      </c>
      <c r="E5" s="127">
        <v>15</v>
      </c>
      <c r="F5" s="129"/>
      <c r="G5" s="293"/>
      <c r="H5" s="276" t="s">
        <v>20</v>
      </c>
      <c r="I5" s="276"/>
      <c r="J5" s="277" t="s">
        <v>17</v>
      </c>
      <c r="K5" s="130">
        <v>14</v>
      </c>
    </row>
    <row r="6" spans="1:11" ht="12.75">
      <c r="A6" s="293"/>
      <c r="B6" s="276" t="s">
        <v>21</v>
      </c>
      <c r="C6" s="276"/>
      <c r="D6" s="278"/>
      <c r="E6" s="127">
        <v>11</v>
      </c>
      <c r="F6" s="129"/>
      <c r="G6" s="293"/>
      <c r="H6" s="276" t="s">
        <v>21</v>
      </c>
      <c r="I6" s="276"/>
      <c r="J6" s="278"/>
      <c r="K6" s="130">
        <v>8</v>
      </c>
    </row>
    <row r="7" spans="1:11" ht="12.75">
      <c r="A7" s="293"/>
      <c r="B7" s="276" t="s">
        <v>23</v>
      </c>
      <c r="C7" s="276"/>
      <c r="D7" s="279"/>
      <c r="E7" s="127">
        <v>10</v>
      </c>
      <c r="F7" s="129"/>
      <c r="G7" s="293"/>
      <c r="H7" s="276" t="s">
        <v>23</v>
      </c>
      <c r="I7" s="276"/>
      <c r="J7" s="279"/>
      <c r="K7" s="130">
        <v>4</v>
      </c>
    </row>
    <row r="8" spans="1:11" ht="12.75">
      <c r="A8" s="293"/>
      <c r="B8" s="276" t="s">
        <v>20</v>
      </c>
      <c r="C8" s="276"/>
      <c r="D8" s="277" t="s">
        <v>18</v>
      </c>
      <c r="E8" s="127">
        <v>15</v>
      </c>
      <c r="F8" s="129"/>
      <c r="G8" s="293"/>
      <c r="H8" s="276" t="s">
        <v>20</v>
      </c>
      <c r="I8" s="276"/>
      <c r="J8" s="277" t="s">
        <v>18</v>
      </c>
      <c r="K8" s="130">
        <v>12</v>
      </c>
    </row>
    <row r="9" spans="1:11" ht="12.75">
      <c r="A9" s="293"/>
      <c r="B9" s="276" t="s">
        <v>21</v>
      </c>
      <c r="C9" s="276"/>
      <c r="D9" s="278"/>
      <c r="E9" s="127">
        <v>9</v>
      </c>
      <c r="F9" s="129"/>
      <c r="G9" s="293"/>
      <c r="H9" s="276" t="s">
        <v>21</v>
      </c>
      <c r="I9" s="276"/>
      <c r="J9" s="278"/>
      <c r="K9" s="130">
        <v>5</v>
      </c>
    </row>
    <row r="10" spans="1:11" ht="12.75">
      <c r="A10" s="293"/>
      <c r="B10" s="276" t="s">
        <v>23</v>
      </c>
      <c r="C10" s="276"/>
      <c r="D10" s="279"/>
      <c r="E10" s="127">
        <v>7</v>
      </c>
      <c r="F10" s="129"/>
      <c r="G10" s="293"/>
      <c r="H10" s="276" t="s">
        <v>23</v>
      </c>
      <c r="I10" s="276"/>
      <c r="J10" s="279"/>
      <c r="K10" s="130">
        <v>3</v>
      </c>
    </row>
    <row r="11" spans="1:11" ht="12.75">
      <c r="A11" s="293"/>
      <c r="B11" s="276" t="s">
        <v>20</v>
      </c>
      <c r="C11" s="276"/>
      <c r="D11" s="277" t="s">
        <v>19</v>
      </c>
      <c r="E11" s="127">
        <v>15</v>
      </c>
      <c r="F11" s="129"/>
      <c r="G11" s="293"/>
      <c r="H11" s="276" t="s">
        <v>20</v>
      </c>
      <c r="I11" s="276"/>
      <c r="J11" s="277" t="s">
        <v>19</v>
      </c>
      <c r="K11" s="130">
        <v>11</v>
      </c>
    </row>
    <row r="12" spans="1:11" ht="12.75">
      <c r="A12" s="293"/>
      <c r="B12" s="276" t="s">
        <v>21</v>
      </c>
      <c r="C12" s="276"/>
      <c r="D12" s="278"/>
      <c r="E12" s="127">
        <v>7</v>
      </c>
      <c r="F12" s="129"/>
      <c r="G12" s="293"/>
      <c r="H12" s="276" t="s">
        <v>21</v>
      </c>
      <c r="I12" s="276"/>
      <c r="J12" s="278"/>
      <c r="K12" s="130">
        <v>4</v>
      </c>
    </row>
    <row r="13" spans="1:11" ht="12.75">
      <c r="A13" s="294"/>
      <c r="B13" s="276" t="s">
        <v>23</v>
      </c>
      <c r="C13" s="276"/>
      <c r="D13" s="279"/>
      <c r="E13" s="127">
        <v>6</v>
      </c>
      <c r="F13" s="129"/>
      <c r="G13" s="294"/>
      <c r="H13" s="276" t="s">
        <v>23</v>
      </c>
      <c r="I13" s="276"/>
      <c r="J13" s="279"/>
      <c r="K13" s="130">
        <v>3</v>
      </c>
    </row>
    <row r="14" spans="7:11" ht="12.75" customHeight="1">
      <c r="G14" s="132"/>
      <c r="H14" s="54"/>
      <c r="I14" s="54"/>
      <c r="J14" s="128"/>
      <c r="K14" s="129"/>
    </row>
    <row r="15" spans="2:11" ht="15">
      <c r="B15" s="124"/>
      <c r="C15" s="123"/>
      <c r="D15" s="125" t="s">
        <v>2</v>
      </c>
      <c r="E15" s="127" t="s">
        <v>25</v>
      </c>
      <c r="F15" s="129"/>
      <c r="G15" s="132"/>
      <c r="H15" s="124"/>
      <c r="I15" s="123"/>
      <c r="J15" s="125" t="s">
        <v>2</v>
      </c>
      <c r="K15" s="127" t="s">
        <v>25</v>
      </c>
    </row>
    <row r="16" spans="1:11" ht="12.75">
      <c r="A16" s="292" t="s">
        <v>24</v>
      </c>
      <c r="B16" s="276" t="s">
        <v>20</v>
      </c>
      <c r="C16" s="276"/>
      <c r="D16" s="277" t="s">
        <v>16</v>
      </c>
      <c r="E16" s="127">
        <v>20</v>
      </c>
      <c r="F16" s="129"/>
      <c r="G16" s="287" t="s">
        <v>42</v>
      </c>
      <c r="H16" s="276" t="s">
        <v>20</v>
      </c>
      <c r="I16" s="276"/>
      <c r="J16" s="277" t="s">
        <v>16</v>
      </c>
      <c r="K16" s="130">
        <v>18</v>
      </c>
    </row>
    <row r="17" spans="1:11" ht="12.75">
      <c r="A17" s="293"/>
      <c r="B17" s="276" t="s">
        <v>21</v>
      </c>
      <c r="C17" s="276"/>
      <c r="D17" s="278"/>
      <c r="E17" s="127">
        <v>17</v>
      </c>
      <c r="F17" s="129"/>
      <c r="G17" s="288"/>
      <c r="H17" s="276" t="s">
        <v>21</v>
      </c>
      <c r="I17" s="276"/>
      <c r="J17" s="278"/>
      <c r="K17" s="130">
        <v>13</v>
      </c>
    </row>
    <row r="18" spans="1:11" ht="12.75">
      <c r="A18" s="293"/>
      <c r="B18" s="276" t="s">
        <v>23</v>
      </c>
      <c r="C18" s="276"/>
      <c r="D18" s="279"/>
      <c r="E18" s="127">
        <v>12</v>
      </c>
      <c r="F18" s="129"/>
      <c r="G18" s="288"/>
      <c r="H18" s="276" t="s">
        <v>23</v>
      </c>
      <c r="I18" s="276"/>
      <c r="J18" s="279"/>
      <c r="K18" s="130">
        <v>9</v>
      </c>
    </row>
    <row r="19" spans="1:11" ht="12.75">
      <c r="A19" s="293"/>
      <c r="B19" s="276" t="s">
        <v>20</v>
      </c>
      <c r="C19" s="276"/>
      <c r="D19" s="277" t="s">
        <v>17</v>
      </c>
      <c r="E19" s="127">
        <v>18.5</v>
      </c>
      <c r="F19" s="129"/>
      <c r="G19" s="288"/>
      <c r="H19" s="276" t="s">
        <v>20</v>
      </c>
      <c r="I19" s="276"/>
      <c r="J19" s="277" t="s">
        <v>17</v>
      </c>
      <c r="K19" s="130">
        <v>14</v>
      </c>
    </row>
    <row r="20" spans="1:11" ht="12.75">
      <c r="A20" s="293"/>
      <c r="B20" s="276" t="s">
        <v>21</v>
      </c>
      <c r="C20" s="276"/>
      <c r="D20" s="278"/>
      <c r="E20" s="127">
        <v>12</v>
      </c>
      <c r="F20" s="129"/>
      <c r="G20" s="288"/>
      <c r="H20" s="276" t="s">
        <v>21</v>
      </c>
      <c r="I20" s="276"/>
      <c r="J20" s="278"/>
      <c r="K20" s="130">
        <v>8</v>
      </c>
    </row>
    <row r="21" spans="1:11" ht="12.75">
      <c r="A21" s="293"/>
      <c r="B21" s="276" t="s">
        <v>23</v>
      </c>
      <c r="C21" s="276"/>
      <c r="D21" s="279"/>
      <c r="E21" s="127">
        <v>9</v>
      </c>
      <c r="F21" s="129"/>
      <c r="G21" s="288"/>
      <c r="H21" s="276" t="s">
        <v>23</v>
      </c>
      <c r="I21" s="276"/>
      <c r="J21" s="279"/>
      <c r="K21" s="130">
        <v>4</v>
      </c>
    </row>
    <row r="22" spans="1:11" ht="12.75">
      <c r="A22" s="293"/>
      <c r="B22" s="276" t="s">
        <v>20</v>
      </c>
      <c r="C22" s="276"/>
      <c r="D22" s="277" t="s">
        <v>18</v>
      </c>
      <c r="E22" s="127">
        <v>15.5</v>
      </c>
      <c r="F22" s="129"/>
      <c r="G22" s="288"/>
      <c r="H22" s="276" t="s">
        <v>20</v>
      </c>
      <c r="I22" s="276"/>
      <c r="J22" s="277" t="s">
        <v>18</v>
      </c>
      <c r="K22" s="130">
        <v>12</v>
      </c>
    </row>
    <row r="23" spans="1:11" ht="12.75">
      <c r="A23" s="293"/>
      <c r="B23" s="276" t="s">
        <v>21</v>
      </c>
      <c r="C23" s="276"/>
      <c r="D23" s="278"/>
      <c r="E23" s="127">
        <v>9.5</v>
      </c>
      <c r="F23" s="129"/>
      <c r="G23" s="288"/>
      <c r="H23" s="276" t="s">
        <v>21</v>
      </c>
      <c r="I23" s="276"/>
      <c r="J23" s="278"/>
      <c r="K23" s="130">
        <v>5</v>
      </c>
    </row>
    <row r="24" spans="1:11" ht="12.75">
      <c r="A24" s="293"/>
      <c r="B24" s="276" t="s">
        <v>23</v>
      </c>
      <c r="C24" s="276"/>
      <c r="D24" s="279"/>
      <c r="E24" s="127">
        <v>6.5</v>
      </c>
      <c r="F24" s="129"/>
      <c r="G24" s="288"/>
      <c r="H24" s="276" t="s">
        <v>23</v>
      </c>
      <c r="I24" s="276"/>
      <c r="J24" s="279"/>
      <c r="K24" s="130">
        <v>3</v>
      </c>
    </row>
    <row r="25" spans="1:11" ht="12.75">
      <c r="A25" s="293"/>
      <c r="B25" s="276" t="s">
        <v>20</v>
      </c>
      <c r="C25" s="276"/>
      <c r="D25" s="277" t="s">
        <v>19</v>
      </c>
      <c r="E25" s="127">
        <v>14.5</v>
      </c>
      <c r="F25" s="129"/>
      <c r="G25" s="288"/>
      <c r="H25" s="276" t="s">
        <v>20</v>
      </c>
      <c r="I25" s="276"/>
      <c r="J25" s="277" t="s">
        <v>19</v>
      </c>
      <c r="K25" s="130">
        <v>11</v>
      </c>
    </row>
    <row r="26" spans="1:11" ht="12.75">
      <c r="A26" s="293"/>
      <c r="B26" s="276" t="s">
        <v>21</v>
      </c>
      <c r="C26" s="276"/>
      <c r="D26" s="278"/>
      <c r="E26" s="127">
        <v>8.5</v>
      </c>
      <c r="F26" s="129"/>
      <c r="G26" s="288"/>
      <c r="H26" s="276" t="s">
        <v>21</v>
      </c>
      <c r="I26" s="276"/>
      <c r="J26" s="278"/>
      <c r="K26" s="130">
        <v>4</v>
      </c>
    </row>
    <row r="27" spans="1:11" ht="12.75">
      <c r="A27" s="294"/>
      <c r="B27" s="276" t="s">
        <v>23</v>
      </c>
      <c r="C27" s="276"/>
      <c r="D27" s="279"/>
      <c r="E27" s="127">
        <v>6</v>
      </c>
      <c r="F27" s="129"/>
      <c r="G27" s="289"/>
      <c r="H27" s="276" t="s">
        <v>23</v>
      </c>
      <c r="I27" s="276"/>
      <c r="J27" s="279"/>
      <c r="K27" s="130">
        <v>3</v>
      </c>
    </row>
    <row r="28" spans="7:11" ht="12.75" customHeight="1">
      <c r="G28" s="132"/>
      <c r="H28" s="54"/>
      <c r="I28" s="54"/>
      <c r="J28" s="128"/>
      <c r="K28" s="129"/>
    </row>
    <row r="29" spans="2:11" ht="15">
      <c r="B29" s="124"/>
      <c r="C29" s="123"/>
      <c r="D29" s="125" t="s">
        <v>2</v>
      </c>
      <c r="E29" s="127" t="s">
        <v>25</v>
      </c>
      <c r="F29" s="129"/>
      <c r="G29" s="131"/>
      <c r="H29" s="124"/>
      <c r="I29" s="123"/>
      <c r="J29" s="125" t="s">
        <v>2</v>
      </c>
      <c r="K29" s="127" t="s">
        <v>25</v>
      </c>
    </row>
    <row r="30" spans="1:11" ht="12.75">
      <c r="A30" s="280" t="s">
        <v>22</v>
      </c>
      <c r="B30" s="276" t="s">
        <v>20</v>
      </c>
      <c r="C30" s="276"/>
      <c r="D30" s="277" t="s">
        <v>16</v>
      </c>
      <c r="E30" s="127">
        <v>22</v>
      </c>
      <c r="F30" s="129"/>
      <c r="G30" s="287" t="s">
        <v>26</v>
      </c>
      <c r="H30" s="290" t="s">
        <v>20</v>
      </c>
      <c r="I30" s="291"/>
      <c r="J30" s="277" t="s">
        <v>16</v>
      </c>
      <c r="K30" s="127">
        <v>13</v>
      </c>
    </row>
    <row r="31" spans="1:11" ht="12.75">
      <c r="A31" s="298"/>
      <c r="B31" s="276" t="s">
        <v>21</v>
      </c>
      <c r="C31" s="276"/>
      <c r="D31" s="278"/>
      <c r="E31" s="127">
        <v>18</v>
      </c>
      <c r="F31" s="129"/>
      <c r="G31" s="295"/>
      <c r="H31" s="290" t="s">
        <v>21</v>
      </c>
      <c r="I31" s="291"/>
      <c r="J31" s="297"/>
      <c r="K31" s="127">
        <v>19</v>
      </c>
    </row>
    <row r="32" spans="1:11" ht="12.75">
      <c r="A32" s="298"/>
      <c r="B32" s="276" t="s">
        <v>23</v>
      </c>
      <c r="C32" s="276"/>
      <c r="D32" s="279"/>
      <c r="E32" s="127">
        <v>13</v>
      </c>
      <c r="F32" s="129"/>
      <c r="G32" s="295"/>
      <c r="H32" s="276" t="s">
        <v>20</v>
      </c>
      <c r="I32" s="276"/>
      <c r="J32" s="277" t="s">
        <v>17</v>
      </c>
      <c r="K32" s="127">
        <v>12</v>
      </c>
    </row>
    <row r="33" spans="1:11" ht="12.75">
      <c r="A33" s="298"/>
      <c r="B33" s="276" t="s">
        <v>20</v>
      </c>
      <c r="C33" s="276"/>
      <c r="D33" s="277" t="s">
        <v>17</v>
      </c>
      <c r="E33" s="127">
        <v>20</v>
      </c>
      <c r="F33" s="129"/>
      <c r="G33" s="295"/>
      <c r="H33" s="276" t="s">
        <v>21</v>
      </c>
      <c r="I33" s="276"/>
      <c r="J33" s="283"/>
      <c r="K33" s="127">
        <v>13</v>
      </c>
    </row>
    <row r="34" spans="1:11" ht="12.75">
      <c r="A34" s="298"/>
      <c r="B34" s="276" t="s">
        <v>21</v>
      </c>
      <c r="C34" s="276"/>
      <c r="D34" s="278"/>
      <c r="E34" s="127">
        <v>14</v>
      </c>
      <c r="F34" s="129"/>
      <c r="G34" s="295"/>
      <c r="H34" s="276" t="s">
        <v>20</v>
      </c>
      <c r="I34" s="276"/>
      <c r="J34" s="277" t="s">
        <v>18</v>
      </c>
      <c r="K34" s="127">
        <v>11</v>
      </c>
    </row>
    <row r="35" spans="1:11" ht="12.75">
      <c r="A35" s="298"/>
      <c r="B35" s="276" t="s">
        <v>23</v>
      </c>
      <c r="C35" s="276"/>
      <c r="D35" s="279"/>
      <c r="E35" s="127">
        <v>10</v>
      </c>
      <c r="F35" s="129"/>
      <c r="G35" s="295"/>
      <c r="H35" s="276" t="s">
        <v>21</v>
      </c>
      <c r="I35" s="276"/>
      <c r="J35" s="283"/>
      <c r="K35" s="127">
        <v>10</v>
      </c>
    </row>
    <row r="36" spans="1:11" ht="12.75">
      <c r="A36" s="298"/>
      <c r="B36" s="276" t="s">
        <v>20</v>
      </c>
      <c r="C36" s="276"/>
      <c r="D36" s="277" t="s">
        <v>18</v>
      </c>
      <c r="E36" s="127">
        <v>16.5</v>
      </c>
      <c r="F36" s="129"/>
      <c r="G36" s="295"/>
      <c r="H36" s="276" t="s">
        <v>20</v>
      </c>
      <c r="I36" s="276"/>
      <c r="J36" s="277" t="s">
        <v>19</v>
      </c>
      <c r="K36" s="127">
        <v>11</v>
      </c>
    </row>
    <row r="37" spans="1:11" ht="12.75">
      <c r="A37" s="298"/>
      <c r="B37" s="276" t="s">
        <v>21</v>
      </c>
      <c r="C37" s="276"/>
      <c r="D37" s="278"/>
      <c r="E37" s="127">
        <v>9.5</v>
      </c>
      <c r="F37" s="129"/>
      <c r="G37" s="296"/>
      <c r="H37" s="276" t="s">
        <v>21</v>
      </c>
      <c r="I37" s="276"/>
      <c r="J37" s="283"/>
      <c r="K37" s="127">
        <v>10</v>
      </c>
    </row>
    <row r="38" spans="1:11" ht="12.75">
      <c r="A38" s="298"/>
      <c r="B38" s="276" t="s">
        <v>23</v>
      </c>
      <c r="C38" s="276"/>
      <c r="D38" s="279"/>
      <c r="E38" s="127">
        <v>7.5</v>
      </c>
      <c r="F38" s="129"/>
      <c r="G38" s="133"/>
      <c r="H38"/>
      <c r="I38"/>
      <c r="K38" s="126"/>
    </row>
    <row r="39" spans="1:6" ht="12.75">
      <c r="A39" s="298"/>
      <c r="B39" s="276" t="s">
        <v>20</v>
      </c>
      <c r="C39" s="276"/>
      <c r="D39" s="277" t="s">
        <v>19</v>
      </c>
      <c r="E39" s="127">
        <v>15.5</v>
      </c>
      <c r="F39" s="129"/>
    </row>
    <row r="40" spans="1:6" ht="12.75">
      <c r="A40" s="298"/>
      <c r="B40" s="276" t="s">
        <v>21</v>
      </c>
      <c r="C40" s="276"/>
      <c r="D40" s="278"/>
      <c r="E40" s="127">
        <v>8.5</v>
      </c>
      <c r="F40" s="129"/>
    </row>
    <row r="41" spans="1:6" ht="12.75">
      <c r="A41" s="299"/>
      <c r="B41" s="276" t="s">
        <v>23</v>
      </c>
      <c r="C41" s="276"/>
      <c r="D41" s="279"/>
      <c r="E41" s="127">
        <v>6.5</v>
      </c>
      <c r="F41" s="129"/>
    </row>
    <row r="42" spans="1:6" ht="12.75">
      <c r="A42" s="181"/>
      <c r="B42" s="181"/>
      <c r="C42" s="181"/>
      <c r="D42" s="184"/>
      <c r="E42" s="185"/>
      <c r="F42" s="129"/>
    </row>
    <row r="43" spans="2:11" ht="15">
      <c r="B43" s="131"/>
      <c r="C43" s="131"/>
      <c r="D43" s="182" t="s">
        <v>2</v>
      </c>
      <c r="E43" s="183" t="s">
        <v>25</v>
      </c>
      <c r="F43" s="129"/>
      <c r="G43" s="131"/>
      <c r="H43" s="124"/>
      <c r="I43" s="123"/>
      <c r="J43" s="125" t="s">
        <v>2</v>
      </c>
      <c r="K43" s="127" t="s">
        <v>25</v>
      </c>
    </row>
    <row r="44" spans="1:11" ht="12.75">
      <c r="A44" s="292" t="s">
        <v>43</v>
      </c>
      <c r="B44" s="276" t="s">
        <v>20</v>
      </c>
      <c r="C44" s="276"/>
      <c r="D44" s="277" t="s">
        <v>16</v>
      </c>
      <c r="E44" s="127">
        <v>15</v>
      </c>
      <c r="F44" s="129"/>
      <c r="G44" s="284" t="s">
        <v>40</v>
      </c>
      <c r="H44" s="276" t="s">
        <v>20</v>
      </c>
      <c r="I44" s="276"/>
      <c r="J44" s="277" t="s">
        <v>16</v>
      </c>
      <c r="K44" s="127">
        <v>19</v>
      </c>
    </row>
    <row r="45" spans="1:11" ht="12.75">
      <c r="A45" s="293"/>
      <c r="B45" s="276" t="s">
        <v>21</v>
      </c>
      <c r="C45" s="276"/>
      <c r="D45" s="278"/>
      <c r="E45" s="127">
        <v>11</v>
      </c>
      <c r="F45" s="129"/>
      <c r="G45" s="285"/>
      <c r="H45" s="276" t="s">
        <v>21</v>
      </c>
      <c r="I45" s="276"/>
      <c r="J45" s="283"/>
      <c r="K45" s="127">
        <v>19</v>
      </c>
    </row>
    <row r="46" spans="1:11" ht="12.75">
      <c r="A46" s="293"/>
      <c r="B46" s="276" t="s">
        <v>23</v>
      </c>
      <c r="C46" s="276"/>
      <c r="D46" s="279"/>
      <c r="E46" s="127">
        <v>8</v>
      </c>
      <c r="F46" s="129"/>
      <c r="G46" s="285"/>
      <c r="H46" s="276" t="s">
        <v>20</v>
      </c>
      <c r="I46" s="276"/>
      <c r="J46" s="277" t="s">
        <v>17</v>
      </c>
      <c r="K46" s="127">
        <v>16</v>
      </c>
    </row>
    <row r="47" spans="1:11" ht="12.75">
      <c r="A47" s="293"/>
      <c r="B47" s="276" t="s">
        <v>20</v>
      </c>
      <c r="C47" s="276"/>
      <c r="D47" s="277" t="s">
        <v>17</v>
      </c>
      <c r="E47" s="127">
        <v>13</v>
      </c>
      <c r="F47" s="129"/>
      <c r="G47" s="285"/>
      <c r="H47" s="276" t="s">
        <v>21</v>
      </c>
      <c r="I47" s="276"/>
      <c r="J47" s="283"/>
      <c r="K47" s="127">
        <v>12.5</v>
      </c>
    </row>
    <row r="48" spans="1:11" ht="12.75">
      <c r="A48" s="293"/>
      <c r="B48" s="276" t="s">
        <v>21</v>
      </c>
      <c r="C48" s="276"/>
      <c r="D48" s="278"/>
      <c r="E48" s="127">
        <v>10</v>
      </c>
      <c r="F48" s="129"/>
      <c r="G48" s="285"/>
      <c r="H48" s="276" t="s">
        <v>20</v>
      </c>
      <c r="I48" s="276"/>
      <c r="J48" s="277" t="s">
        <v>18</v>
      </c>
      <c r="K48" s="127">
        <v>15</v>
      </c>
    </row>
    <row r="49" spans="1:11" ht="12.75">
      <c r="A49" s="293"/>
      <c r="B49" s="276" t="s">
        <v>23</v>
      </c>
      <c r="C49" s="276"/>
      <c r="D49" s="279"/>
      <c r="E49" s="127">
        <v>7</v>
      </c>
      <c r="F49" s="129"/>
      <c r="G49" s="285"/>
      <c r="H49" s="276" t="s">
        <v>21</v>
      </c>
      <c r="I49" s="276"/>
      <c r="J49" s="283"/>
      <c r="K49" s="127">
        <v>12.5</v>
      </c>
    </row>
    <row r="50" spans="1:11" ht="12.75">
      <c r="A50" s="293"/>
      <c r="B50" s="276" t="s">
        <v>20</v>
      </c>
      <c r="C50" s="276"/>
      <c r="D50" s="277" t="s">
        <v>18</v>
      </c>
      <c r="E50" s="127">
        <v>11</v>
      </c>
      <c r="F50" s="129"/>
      <c r="G50" s="285"/>
      <c r="H50" s="276" t="s">
        <v>20</v>
      </c>
      <c r="I50" s="276"/>
      <c r="J50" s="277" t="s">
        <v>19</v>
      </c>
      <c r="K50" s="127">
        <v>15</v>
      </c>
    </row>
    <row r="51" spans="1:11" ht="12.75">
      <c r="A51" s="293"/>
      <c r="B51" s="276" t="s">
        <v>21</v>
      </c>
      <c r="C51" s="276"/>
      <c r="D51" s="278"/>
      <c r="E51" s="127">
        <v>7.5</v>
      </c>
      <c r="F51" s="129"/>
      <c r="G51" s="286"/>
      <c r="H51" s="276" t="s">
        <v>21</v>
      </c>
      <c r="I51" s="276"/>
      <c r="J51" s="283"/>
      <c r="K51" s="127">
        <v>9</v>
      </c>
    </row>
    <row r="52" spans="1:6" ht="12.75">
      <c r="A52" s="293"/>
      <c r="B52" s="276" t="s">
        <v>23</v>
      </c>
      <c r="C52" s="276"/>
      <c r="D52" s="279"/>
      <c r="E52" s="127">
        <v>5.5</v>
      </c>
      <c r="F52" s="129"/>
    </row>
    <row r="53" spans="1:6" ht="12.75">
      <c r="A53" s="293"/>
      <c r="B53" s="276" t="s">
        <v>20</v>
      </c>
      <c r="C53" s="276"/>
      <c r="D53" s="277" t="s">
        <v>19</v>
      </c>
      <c r="E53" s="127">
        <v>10</v>
      </c>
      <c r="F53" s="129"/>
    </row>
    <row r="54" spans="1:6" ht="12.75">
      <c r="A54" s="293"/>
      <c r="B54" s="276" t="s">
        <v>21</v>
      </c>
      <c r="C54" s="276"/>
      <c r="D54" s="278"/>
      <c r="E54" s="127">
        <v>6.5</v>
      </c>
      <c r="F54" s="129"/>
    </row>
    <row r="55" spans="1:6" ht="12.75">
      <c r="A55" s="294"/>
      <c r="B55" s="276" t="s">
        <v>23</v>
      </c>
      <c r="C55" s="276"/>
      <c r="D55" s="279"/>
      <c r="E55" s="127">
        <v>5.5</v>
      </c>
      <c r="F55" s="129"/>
    </row>
    <row r="56" ht="12.75" customHeight="1">
      <c r="A56" s="133"/>
    </row>
    <row r="57" spans="2:6" ht="15">
      <c r="B57" s="124"/>
      <c r="C57" s="123"/>
      <c r="D57" s="125" t="s">
        <v>2</v>
      </c>
      <c r="E57" s="127" t="s">
        <v>25</v>
      </c>
      <c r="F57" s="129"/>
    </row>
    <row r="58" spans="1:6" ht="12.75">
      <c r="A58" s="284" t="s">
        <v>44</v>
      </c>
      <c r="B58" s="276" t="s">
        <v>20</v>
      </c>
      <c r="C58" s="276"/>
      <c r="D58" s="277" t="s">
        <v>16</v>
      </c>
      <c r="E58" s="127">
        <v>15</v>
      </c>
      <c r="F58" s="129"/>
    </row>
    <row r="59" spans="1:6" ht="12.75">
      <c r="A59" s="300"/>
      <c r="B59" s="276" t="s">
        <v>21</v>
      </c>
      <c r="C59" s="276"/>
      <c r="D59" s="278"/>
      <c r="E59" s="127">
        <v>11</v>
      </c>
      <c r="F59" s="129"/>
    </row>
    <row r="60" spans="1:6" ht="12.75">
      <c r="A60" s="300"/>
      <c r="B60" s="276" t="s">
        <v>23</v>
      </c>
      <c r="C60" s="276"/>
      <c r="D60" s="279"/>
      <c r="E60" s="127">
        <v>8</v>
      </c>
      <c r="F60" s="129"/>
    </row>
    <row r="61" spans="1:6" ht="12.75">
      <c r="A61" s="300"/>
      <c r="B61" s="276" t="s">
        <v>20</v>
      </c>
      <c r="C61" s="276"/>
      <c r="D61" s="277" t="s">
        <v>17</v>
      </c>
      <c r="E61" s="127">
        <v>13</v>
      </c>
      <c r="F61" s="129"/>
    </row>
    <row r="62" spans="1:6" ht="12.75">
      <c r="A62" s="300"/>
      <c r="B62" s="276" t="s">
        <v>21</v>
      </c>
      <c r="C62" s="276"/>
      <c r="D62" s="278"/>
      <c r="E62" s="127">
        <v>10</v>
      </c>
      <c r="F62" s="129"/>
    </row>
    <row r="63" spans="1:6" ht="12.75">
      <c r="A63" s="300"/>
      <c r="B63" s="276" t="s">
        <v>23</v>
      </c>
      <c r="C63" s="276"/>
      <c r="D63" s="279"/>
      <c r="E63" s="127">
        <v>7</v>
      </c>
      <c r="F63" s="129"/>
    </row>
    <row r="64" spans="1:6" ht="12.75">
      <c r="A64" s="300"/>
      <c r="B64" s="276" t="s">
        <v>20</v>
      </c>
      <c r="C64" s="276"/>
      <c r="D64" s="277" t="s">
        <v>18</v>
      </c>
      <c r="E64" s="127">
        <v>11</v>
      </c>
      <c r="F64" s="129"/>
    </row>
    <row r="65" spans="1:6" ht="12.75">
      <c r="A65" s="300"/>
      <c r="B65" s="276" t="s">
        <v>21</v>
      </c>
      <c r="C65" s="276"/>
      <c r="D65" s="278"/>
      <c r="E65" s="127">
        <v>7.5</v>
      </c>
      <c r="F65" s="129"/>
    </row>
    <row r="66" spans="1:6" ht="12.75">
      <c r="A66" s="300"/>
      <c r="B66" s="276" t="s">
        <v>23</v>
      </c>
      <c r="C66" s="276"/>
      <c r="D66" s="279"/>
      <c r="E66" s="127">
        <v>5.5</v>
      </c>
      <c r="F66" s="129"/>
    </row>
    <row r="67" spans="1:6" ht="12.75">
      <c r="A67" s="300"/>
      <c r="B67" s="276" t="s">
        <v>20</v>
      </c>
      <c r="C67" s="276"/>
      <c r="D67" s="277" t="s">
        <v>19</v>
      </c>
      <c r="E67" s="127">
        <v>10</v>
      </c>
      <c r="F67" s="129"/>
    </row>
    <row r="68" spans="1:6" ht="12.75">
      <c r="A68" s="300"/>
      <c r="B68" s="276" t="s">
        <v>21</v>
      </c>
      <c r="C68" s="276"/>
      <c r="D68" s="278"/>
      <c r="E68" s="127">
        <v>6.5</v>
      </c>
      <c r="F68" s="129"/>
    </row>
    <row r="69" spans="1:6" ht="12.75">
      <c r="A69" s="301"/>
      <c r="B69" s="276" t="s">
        <v>23</v>
      </c>
      <c r="C69" s="276"/>
      <c r="D69" s="279"/>
      <c r="E69" s="127">
        <v>5.5</v>
      </c>
      <c r="F69" s="129"/>
    </row>
    <row r="70" ht="12.75" customHeight="1"/>
    <row r="71" spans="2:6" ht="15">
      <c r="B71" s="124"/>
      <c r="C71" s="123"/>
      <c r="D71" s="125" t="s">
        <v>2</v>
      </c>
      <c r="E71" s="127" t="s">
        <v>25</v>
      </c>
      <c r="F71" s="129"/>
    </row>
    <row r="72" spans="1:6" ht="12.75">
      <c r="A72" s="280" t="s">
        <v>15</v>
      </c>
      <c r="B72" s="276" t="s">
        <v>20</v>
      </c>
      <c r="C72" s="276"/>
      <c r="D72" s="277" t="s">
        <v>16</v>
      </c>
      <c r="E72" s="127">
        <v>22.5</v>
      </c>
      <c r="F72" s="129"/>
    </row>
    <row r="73" spans="1:6" ht="12.75">
      <c r="A73" s="281"/>
      <c r="B73" s="276" t="s">
        <v>21</v>
      </c>
      <c r="C73" s="276"/>
      <c r="D73" s="283"/>
      <c r="E73" s="127">
        <v>13.5</v>
      </c>
      <c r="F73" s="129"/>
    </row>
    <row r="74" spans="1:6" ht="12.75">
      <c r="A74" s="281"/>
      <c r="B74" s="276" t="s">
        <v>20</v>
      </c>
      <c r="C74" s="276"/>
      <c r="D74" s="277" t="s">
        <v>17</v>
      </c>
      <c r="E74" s="127">
        <v>11</v>
      </c>
      <c r="F74" s="129"/>
    </row>
    <row r="75" spans="1:6" ht="12.75">
      <c r="A75" s="281"/>
      <c r="B75" s="276" t="s">
        <v>21</v>
      </c>
      <c r="C75" s="276"/>
      <c r="D75" s="283"/>
      <c r="E75" s="127">
        <v>5.5</v>
      </c>
      <c r="F75" s="129"/>
    </row>
    <row r="76" spans="1:6" ht="12.75">
      <c r="A76" s="281"/>
      <c r="B76" s="276" t="s">
        <v>20</v>
      </c>
      <c r="C76" s="276"/>
      <c r="D76" s="277" t="s">
        <v>18</v>
      </c>
      <c r="E76" s="127">
        <v>9</v>
      </c>
      <c r="F76" s="129"/>
    </row>
    <row r="77" spans="1:6" ht="12.75">
      <c r="A77" s="281"/>
      <c r="B77" s="276" t="s">
        <v>21</v>
      </c>
      <c r="C77" s="276"/>
      <c r="D77" s="283"/>
      <c r="E77" s="127">
        <v>4.5</v>
      </c>
      <c r="F77" s="129"/>
    </row>
    <row r="78" spans="1:6" ht="12.75">
      <c r="A78" s="281"/>
      <c r="B78" s="276" t="s">
        <v>20</v>
      </c>
      <c r="C78" s="276"/>
      <c r="D78" s="277" t="s">
        <v>19</v>
      </c>
      <c r="E78" s="127">
        <v>7.5</v>
      </c>
      <c r="F78" s="129"/>
    </row>
    <row r="79" spans="1:9" ht="12.75">
      <c r="A79" s="282"/>
      <c r="B79" s="276" t="s">
        <v>21</v>
      </c>
      <c r="C79" s="276"/>
      <c r="D79" s="283"/>
      <c r="E79" s="127">
        <v>4</v>
      </c>
      <c r="F79" s="129"/>
      <c r="I79"/>
    </row>
    <row r="80" ht="12.75" customHeight="1">
      <c r="I80"/>
    </row>
    <row r="81" spans="6:9" ht="15">
      <c r="F81" s="129"/>
      <c r="G81"/>
      <c r="H81"/>
      <c r="I81"/>
    </row>
    <row r="82" spans="6:9" ht="15">
      <c r="F82" s="129"/>
      <c r="G82"/>
      <c r="H82"/>
      <c r="I82"/>
    </row>
    <row r="83" spans="6:9" ht="15">
      <c r="F83" s="129"/>
      <c r="G83"/>
      <c r="H83"/>
      <c r="I83"/>
    </row>
    <row r="84" spans="6:9" ht="15">
      <c r="F84" s="129"/>
      <c r="G84"/>
      <c r="H84"/>
      <c r="I84"/>
    </row>
    <row r="85" spans="6:9" ht="15">
      <c r="F85" s="129"/>
      <c r="G85"/>
      <c r="H85"/>
      <c r="I85"/>
    </row>
    <row r="86" spans="6:9" ht="15">
      <c r="F86" s="129"/>
      <c r="G86"/>
      <c r="H86"/>
      <c r="I86"/>
    </row>
    <row r="87" spans="6:9" ht="15">
      <c r="F87" s="129"/>
      <c r="G87"/>
      <c r="H87"/>
      <c r="I87"/>
    </row>
    <row r="88" spans="6:9" ht="15">
      <c r="F88" s="129"/>
      <c r="G88"/>
      <c r="H88"/>
      <c r="I88"/>
    </row>
    <row r="89" spans="6:9" ht="15">
      <c r="F89" s="129"/>
      <c r="G89"/>
      <c r="H89"/>
      <c r="I89"/>
    </row>
    <row r="90" ht="15">
      <c r="I90"/>
    </row>
    <row r="91" ht="15">
      <c r="I91"/>
    </row>
    <row r="92" ht="15">
      <c r="I92"/>
    </row>
    <row r="93" ht="15">
      <c r="I93"/>
    </row>
  </sheetData>
  <sheetProtection/>
  <mergeCells count="158">
    <mergeCell ref="A58:A69"/>
    <mergeCell ref="B58:C58"/>
    <mergeCell ref="D58:D60"/>
    <mergeCell ref="B59:C59"/>
    <mergeCell ref="B60:C60"/>
    <mergeCell ref="B61:C61"/>
    <mergeCell ref="D61:D63"/>
    <mergeCell ref="D64:D66"/>
    <mergeCell ref="B65:C65"/>
    <mergeCell ref="B62:C62"/>
    <mergeCell ref="A2:A13"/>
    <mergeCell ref="B2:C2"/>
    <mergeCell ref="D2:D4"/>
    <mergeCell ref="B3:C3"/>
    <mergeCell ref="B4:C4"/>
    <mergeCell ref="B5:C5"/>
    <mergeCell ref="D5:D7"/>
    <mergeCell ref="B6:C6"/>
    <mergeCell ref="B7:C7"/>
    <mergeCell ref="B8:C8"/>
    <mergeCell ref="D8:D10"/>
    <mergeCell ref="B9:C9"/>
    <mergeCell ref="B10:C10"/>
    <mergeCell ref="B11:C11"/>
    <mergeCell ref="D11:D13"/>
    <mergeCell ref="B12:C12"/>
    <mergeCell ref="B13:C13"/>
    <mergeCell ref="A16:A27"/>
    <mergeCell ref="B16:C16"/>
    <mergeCell ref="D16:D18"/>
    <mergeCell ref="B17:C17"/>
    <mergeCell ref="B18:C18"/>
    <mergeCell ref="B19:C19"/>
    <mergeCell ref="D19:D21"/>
    <mergeCell ref="B20:C20"/>
    <mergeCell ref="B21:C21"/>
    <mergeCell ref="B22:C22"/>
    <mergeCell ref="B23:C23"/>
    <mergeCell ref="B24:C24"/>
    <mergeCell ref="B25:C25"/>
    <mergeCell ref="D25:D27"/>
    <mergeCell ref="B26:C26"/>
    <mergeCell ref="B27:C27"/>
    <mergeCell ref="A30:A41"/>
    <mergeCell ref="B30:C30"/>
    <mergeCell ref="D30:D32"/>
    <mergeCell ref="B31:C31"/>
    <mergeCell ref="B32:C32"/>
    <mergeCell ref="B33:C33"/>
    <mergeCell ref="D33:D35"/>
    <mergeCell ref="B34:C34"/>
    <mergeCell ref="B35:C35"/>
    <mergeCell ref="B36:C36"/>
    <mergeCell ref="J5:J7"/>
    <mergeCell ref="B39:C39"/>
    <mergeCell ref="D39:D41"/>
    <mergeCell ref="B40:C40"/>
    <mergeCell ref="B41:C41"/>
    <mergeCell ref="D36:D38"/>
    <mergeCell ref="B37:C37"/>
    <mergeCell ref="B38:C38"/>
    <mergeCell ref="H37:I37"/>
    <mergeCell ref="D22:D24"/>
    <mergeCell ref="H8:I8"/>
    <mergeCell ref="J8:J10"/>
    <mergeCell ref="H16:I16"/>
    <mergeCell ref="J16:J18"/>
    <mergeCell ref="G2:G13"/>
    <mergeCell ref="H2:I2"/>
    <mergeCell ref="J2:J4"/>
    <mergeCell ref="H3:I3"/>
    <mergeCell ref="H4:I4"/>
    <mergeCell ref="H5:I5"/>
    <mergeCell ref="J32:J33"/>
    <mergeCell ref="J34:J35"/>
    <mergeCell ref="J36:J37"/>
    <mergeCell ref="H35:I35"/>
    <mergeCell ref="H36:I36"/>
    <mergeCell ref="H6:I6"/>
    <mergeCell ref="H9:I9"/>
    <mergeCell ref="H10:I10"/>
    <mergeCell ref="H11:I11"/>
    <mergeCell ref="H7:I7"/>
    <mergeCell ref="B47:C47"/>
    <mergeCell ref="D47:D49"/>
    <mergeCell ref="D53:D55"/>
    <mergeCell ref="B54:C54"/>
    <mergeCell ref="B55:C55"/>
    <mergeCell ref="J11:J13"/>
    <mergeCell ref="H12:I12"/>
    <mergeCell ref="H13:I13"/>
    <mergeCell ref="G30:G37"/>
    <mergeCell ref="J30:J31"/>
    <mergeCell ref="H33:I33"/>
    <mergeCell ref="H34:I34"/>
    <mergeCell ref="H23:I23"/>
    <mergeCell ref="H25:I25"/>
    <mergeCell ref="H51:I51"/>
    <mergeCell ref="A44:A55"/>
    <mergeCell ref="B44:C44"/>
    <mergeCell ref="D44:D46"/>
    <mergeCell ref="B45:C45"/>
    <mergeCell ref="B46:C46"/>
    <mergeCell ref="H17:I17"/>
    <mergeCell ref="H19:I19"/>
    <mergeCell ref="H26:I26"/>
    <mergeCell ref="H27:I27"/>
    <mergeCell ref="H18:I18"/>
    <mergeCell ref="J50:J51"/>
    <mergeCell ref="H22:I22"/>
    <mergeCell ref="H30:I30"/>
    <mergeCell ref="H31:I31"/>
    <mergeCell ref="H32:I32"/>
    <mergeCell ref="B73:C73"/>
    <mergeCell ref="D67:D69"/>
    <mergeCell ref="B68:C68"/>
    <mergeCell ref="B69:C69"/>
    <mergeCell ref="B67:C67"/>
    <mergeCell ref="J19:J21"/>
    <mergeCell ref="J22:J24"/>
    <mergeCell ref="H47:I47"/>
    <mergeCell ref="G16:G27"/>
    <mergeCell ref="J25:J27"/>
    <mergeCell ref="D76:D77"/>
    <mergeCell ref="B77:C77"/>
    <mergeCell ref="B63:C63"/>
    <mergeCell ref="B53:C53"/>
    <mergeCell ref="B74:C74"/>
    <mergeCell ref="D74:D75"/>
    <mergeCell ref="B75:C75"/>
    <mergeCell ref="B64:C64"/>
    <mergeCell ref="B66:C66"/>
    <mergeCell ref="D72:D73"/>
    <mergeCell ref="J48:J49"/>
    <mergeCell ref="H49:I49"/>
    <mergeCell ref="G44:G51"/>
    <mergeCell ref="H44:I44"/>
    <mergeCell ref="J44:J45"/>
    <mergeCell ref="H45:I45"/>
    <mergeCell ref="H46:I46"/>
    <mergeCell ref="J46:J47"/>
    <mergeCell ref="H20:I20"/>
    <mergeCell ref="H21:I21"/>
    <mergeCell ref="H24:I24"/>
    <mergeCell ref="H48:I48"/>
    <mergeCell ref="A72:A79"/>
    <mergeCell ref="B72:C72"/>
    <mergeCell ref="B78:C78"/>
    <mergeCell ref="D78:D79"/>
    <mergeCell ref="B79:C79"/>
    <mergeCell ref="B76:C76"/>
    <mergeCell ref="H50:I50"/>
    <mergeCell ref="D50:D52"/>
    <mergeCell ref="B51:C51"/>
    <mergeCell ref="B52:C52"/>
    <mergeCell ref="B48:C48"/>
    <mergeCell ref="B49:C49"/>
    <mergeCell ref="B50:C50"/>
  </mergeCells>
  <printOptions/>
  <pageMargins left="0.75" right="0.75" top="0.49" bottom="0.53" header="0.5" footer="0.5"/>
  <pageSetup fitToHeight="2" horizontalDpi="300" verticalDpi="300" orientation="landscape" paperSize="9" r:id="rId1"/>
  <rowBreaks count="1" manualBreakCount="1">
    <brk id="79" max="255" man="1"/>
  </rowBreaks>
</worksheet>
</file>

<file path=xl/worksheets/sheet16.xml><?xml version="1.0" encoding="utf-8"?>
<worksheet xmlns="http://schemas.openxmlformats.org/spreadsheetml/2006/main" xmlns:r="http://schemas.openxmlformats.org/officeDocument/2006/relationships">
  <dimension ref="A1:H23"/>
  <sheetViews>
    <sheetView zoomScalePageLayoutView="0" workbookViewId="0" topLeftCell="G8">
      <selection activeCell="J8" sqref="J1:HE16384"/>
    </sheetView>
  </sheetViews>
  <sheetFormatPr defaultColWidth="9.140625" defaultRowHeight="12.75"/>
  <cols>
    <col min="1" max="1" width="9.140625" style="0" customWidth="1"/>
    <col min="2" max="2" width="9.140625" style="145" customWidth="1"/>
    <col min="3" max="3" width="7.421875" style="0" customWidth="1"/>
    <col min="4" max="4" width="11.28125" style="0" customWidth="1"/>
    <col min="5" max="7" width="22.7109375" style="145" customWidth="1"/>
    <col min="8" max="8" width="22.7109375" style="0" customWidth="1"/>
  </cols>
  <sheetData>
    <row r="1" ht="24.75" customHeight="1">
      <c r="A1" s="144" t="s">
        <v>57</v>
      </c>
    </row>
    <row r="2" spans="1:8" ht="15">
      <c r="A2" s="131"/>
      <c r="B2" s="146"/>
      <c r="C2" s="131"/>
      <c r="D2" s="131"/>
      <c r="E2" s="146"/>
      <c r="F2" s="146"/>
      <c r="G2" s="146"/>
      <c r="H2" s="166"/>
    </row>
    <row r="3" spans="1:8" ht="24.75" customHeight="1">
      <c r="A3" s="160" t="s">
        <v>58</v>
      </c>
      <c r="B3" s="161" t="s">
        <v>6</v>
      </c>
      <c r="C3" s="162"/>
      <c r="D3" s="162"/>
      <c r="E3" s="163"/>
      <c r="F3" s="162" t="s">
        <v>59</v>
      </c>
      <c r="G3" s="162"/>
      <c r="H3" s="168"/>
    </row>
    <row r="4" spans="1:8" ht="24.75" customHeight="1">
      <c r="A4" s="149"/>
      <c r="B4" s="164"/>
      <c r="C4" s="155"/>
      <c r="D4" s="155"/>
      <c r="E4" s="165"/>
      <c r="F4" s="164"/>
      <c r="G4" s="164"/>
      <c r="H4" s="165"/>
    </row>
    <row r="5" spans="1:8" ht="24.75" customHeight="1">
      <c r="A5" s="147"/>
      <c r="B5" s="159"/>
      <c r="C5" s="166"/>
      <c r="D5" s="166"/>
      <c r="E5" s="167"/>
      <c r="F5" s="159"/>
      <c r="G5" s="159"/>
      <c r="H5" s="167"/>
    </row>
    <row r="6" spans="1:8" ht="24.75" customHeight="1">
      <c r="A6" s="179" t="s">
        <v>96</v>
      </c>
      <c r="B6" s="158"/>
      <c r="C6" s="158"/>
      <c r="D6" s="180"/>
      <c r="E6" s="154" t="s">
        <v>60</v>
      </c>
      <c r="F6" s="154" t="s">
        <v>61</v>
      </c>
      <c r="G6" s="154" t="s">
        <v>62</v>
      </c>
      <c r="H6" s="178" t="s">
        <v>76</v>
      </c>
    </row>
    <row r="7" spans="1:8" ht="24.75" customHeight="1">
      <c r="A7" s="150"/>
      <c r="B7" s="151" t="s">
        <v>63</v>
      </c>
      <c r="C7" s="152"/>
      <c r="D7" s="153"/>
      <c r="E7" s="154"/>
      <c r="F7" s="154"/>
      <c r="G7" s="154"/>
      <c r="H7" s="154"/>
    </row>
    <row r="8" spans="1:8" ht="24.75" customHeight="1">
      <c r="A8" s="150"/>
      <c r="B8" s="151" t="s">
        <v>64</v>
      </c>
      <c r="C8" s="155"/>
      <c r="D8" s="153"/>
      <c r="E8" s="154"/>
      <c r="F8" s="154"/>
      <c r="G8" s="154"/>
      <c r="H8" s="154"/>
    </row>
    <row r="9" spans="1:8" ht="24.75" customHeight="1">
      <c r="A9" s="150"/>
      <c r="B9" s="151" t="s">
        <v>65</v>
      </c>
      <c r="C9" s="152"/>
      <c r="D9" s="153"/>
      <c r="E9" s="154"/>
      <c r="F9" s="154"/>
      <c r="G9" s="154"/>
      <c r="H9" s="154"/>
    </row>
    <row r="10" spans="1:8" ht="24.75" customHeight="1">
      <c r="A10" s="150"/>
      <c r="B10" s="151" t="s">
        <v>64</v>
      </c>
      <c r="C10" s="155"/>
      <c r="D10" s="153"/>
      <c r="E10" s="154"/>
      <c r="F10" s="154"/>
      <c r="G10" s="154"/>
      <c r="H10" s="154"/>
    </row>
    <row r="11" spans="1:8" ht="24.75" customHeight="1">
      <c r="A11" s="150"/>
      <c r="B11" s="151" t="s">
        <v>65</v>
      </c>
      <c r="C11" s="152"/>
      <c r="D11" s="153"/>
      <c r="E11" s="154"/>
      <c r="F11" s="154"/>
      <c r="G11" s="154"/>
      <c r="H11" s="154"/>
    </row>
    <row r="12" spans="1:8" ht="24.75" customHeight="1">
      <c r="A12" s="150"/>
      <c r="B12" s="151" t="s">
        <v>66</v>
      </c>
      <c r="C12" s="155"/>
      <c r="D12" s="153"/>
      <c r="E12" s="154"/>
      <c r="F12" s="154"/>
      <c r="G12" s="154"/>
      <c r="H12" s="154"/>
    </row>
    <row r="13" spans="1:8" ht="24.75" customHeight="1">
      <c r="A13" s="150"/>
      <c r="B13" s="151" t="s">
        <v>67</v>
      </c>
      <c r="C13" s="152"/>
      <c r="D13" s="153"/>
      <c r="E13" s="154"/>
      <c r="F13" s="154"/>
      <c r="G13" s="154"/>
      <c r="H13" s="154"/>
    </row>
    <row r="14" spans="1:8" ht="24.75" customHeight="1">
      <c r="A14" s="150"/>
      <c r="B14" s="156" t="s">
        <v>68</v>
      </c>
      <c r="C14" s="152"/>
      <c r="D14" s="153"/>
      <c r="E14" s="154"/>
      <c r="F14" s="154"/>
      <c r="G14" s="154"/>
      <c r="H14" s="154"/>
    </row>
    <row r="15" spans="1:8" ht="24.75" customHeight="1">
      <c r="A15" s="157"/>
      <c r="B15" s="158"/>
      <c r="C15" s="152"/>
      <c r="D15" s="153"/>
      <c r="E15" s="154"/>
      <c r="F15" s="154"/>
      <c r="G15" s="154"/>
      <c r="H15" s="154"/>
    </row>
    <row r="16" spans="1:8" ht="24.75" customHeight="1">
      <c r="A16" s="150" t="s">
        <v>69</v>
      </c>
      <c r="B16" s="159"/>
      <c r="C16" s="152"/>
      <c r="D16" s="153"/>
      <c r="E16" s="154"/>
      <c r="F16" s="154"/>
      <c r="G16" s="154"/>
      <c r="H16" s="154"/>
    </row>
    <row r="17" spans="1:8" ht="24.75" customHeight="1">
      <c r="A17" s="150" t="s">
        <v>70</v>
      </c>
      <c r="B17" s="158"/>
      <c r="C17" s="152"/>
      <c r="D17" s="153"/>
      <c r="E17" s="154"/>
      <c r="F17" s="154"/>
      <c r="G17" s="154"/>
      <c r="H17" s="154"/>
    </row>
    <row r="18" spans="1:8" ht="15">
      <c r="A18" s="131"/>
      <c r="B18" s="146"/>
      <c r="C18" s="131"/>
      <c r="D18" s="131"/>
      <c r="E18" s="146"/>
      <c r="F18" s="146"/>
      <c r="G18" s="146"/>
      <c r="H18" s="146"/>
    </row>
    <row r="19" spans="1:8" ht="24.75" customHeight="1">
      <c r="A19" s="131" t="s">
        <v>71</v>
      </c>
      <c r="B19" s="146"/>
      <c r="C19" s="131"/>
      <c r="D19" s="131"/>
      <c r="E19" s="146"/>
      <c r="F19" s="146"/>
      <c r="G19" s="146"/>
      <c r="H19" s="146"/>
    </row>
    <row r="20" spans="1:8" ht="24.75" customHeight="1">
      <c r="A20" s="131"/>
      <c r="B20" s="146"/>
      <c r="C20" s="131"/>
      <c r="D20" s="131"/>
      <c r="E20" s="154" t="s">
        <v>72</v>
      </c>
      <c r="F20" s="154" t="s">
        <v>72</v>
      </c>
      <c r="G20" s="154" t="s">
        <v>72</v>
      </c>
      <c r="H20" s="154" t="s">
        <v>72</v>
      </c>
    </row>
    <row r="21" spans="1:8" ht="15">
      <c r="A21" s="131"/>
      <c r="B21" s="146"/>
      <c r="C21" s="131"/>
      <c r="D21" s="131"/>
      <c r="E21" s="146"/>
      <c r="F21" s="146"/>
      <c r="G21" s="146"/>
      <c r="H21" s="146"/>
    </row>
    <row r="22" spans="1:8" ht="24.75" customHeight="1">
      <c r="A22" s="131" t="s">
        <v>73</v>
      </c>
      <c r="B22" s="146"/>
      <c r="C22" s="131"/>
      <c r="D22" s="131"/>
      <c r="E22" s="146"/>
      <c r="F22" s="146"/>
      <c r="G22" s="146"/>
      <c r="H22" s="131"/>
    </row>
    <row r="23" spans="1:8" ht="24.75" customHeight="1">
      <c r="A23" s="131"/>
      <c r="B23" s="146"/>
      <c r="C23" s="131"/>
      <c r="D23" s="131"/>
      <c r="E23" s="146"/>
      <c r="F23" s="146"/>
      <c r="G23" s="146"/>
      <c r="H23" s="131"/>
    </row>
    <row r="24" ht="19.5" customHeight="1"/>
  </sheetData>
  <sheetProtection/>
  <printOptions/>
  <pageMargins left="0.48" right="0.13" top="0.24" bottom="0.29" header="0.24" footer="0.29"/>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H21"/>
  <sheetViews>
    <sheetView zoomScalePageLayoutView="0" workbookViewId="0" topLeftCell="F8">
      <selection activeCell="G12" sqref="G12"/>
    </sheetView>
  </sheetViews>
  <sheetFormatPr defaultColWidth="9.140625" defaultRowHeight="12.75"/>
  <cols>
    <col min="1" max="1" width="9.140625" style="0" customWidth="1"/>
    <col min="2" max="2" width="9.140625" style="145" customWidth="1"/>
    <col min="3" max="3" width="10.7109375" style="0" customWidth="1"/>
    <col min="4" max="4" width="12.140625" style="0" customWidth="1"/>
    <col min="5" max="7" width="22.7109375" style="145" customWidth="1"/>
    <col min="8" max="8" width="22.7109375" style="0" customWidth="1"/>
  </cols>
  <sheetData>
    <row r="1" ht="24.75" customHeight="1">
      <c r="A1" s="144" t="s">
        <v>74</v>
      </c>
    </row>
    <row r="2" spans="1:8" ht="24.75" customHeight="1">
      <c r="A2" s="131"/>
      <c r="B2" s="146"/>
      <c r="C2" s="131"/>
      <c r="D2" s="131"/>
      <c r="E2" s="146"/>
      <c r="F2" s="146"/>
      <c r="G2" s="146"/>
      <c r="H2" s="131"/>
    </row>
    <row r="3" spans="1:8" ht="24.75" customHeight="1">
      <c r="A3" s="160" t="s">
        <v>58</v>
      </c>
      <c r="B3" s="161" t="s">
        <v>6</v>
      </c>
      <c r="C3" s="162"/>
      <c r="D3" s="162"/>
      <c r="E3" s="163"/>
      <c r="F3" s="160" t="s">
        <v>59</v>
      </c>
      <c r="G3" s="162"/>
      <c r="H3" s="163"/>
    </row>
    <row r="4" spans="1:8" ht="24.75" customHeight="1">
      <c r="A4" s="149"/>
      <c r="B4" s="164"/>
      <c r="C4" s="155"/>
      <c r="D4" s="155"/>
      <c r="E4" s="165"/>
      <c r="F4" s="148"/>
      <c r="G4" s="164"/>
      <c r="H4" s="168"/>
    </row>
    <row r="5" spans="1:8" ht="24.75" customHeight="1">
      <c r="A5" s="147"/>
      <c r="B5" s="159"/>
      <c r="C5" s="166"/>
      <c r="D5" s="166"/>
      <c r="E5" s="167"/>
      <c r="F5" s="169"/>
      <c r="G5" s="159"/>
      <c r="H5" s="170"/>
    </row>
    <row r="6" spans="1:8" ht="24.75" customHeight="1">
      <c r="A6" s="150" t="s">
        <v>75</v>
      </c>
      <c r="B6" s="154"/>
      <c r="C6" s="150"/>
      <c r="D6" s="150"/>
      <c r="E6" s="154" t="s">
        <v>60</v>
      </c>
      <c r="F6" s="154" t="s">
        <v>61</v>
      </c>
      <c r="G6" s="154" t="s">
        <v>62</v>
      </c>
      <c r="H6" s="154" t="s">
        <v>76</v>
      </c>
    </row>
    <row r="7" spans="1:8" ht="24.75" customHeight="1">
      <c r="A7" s="154">
        <v>1</v>
      </c>
      <c r="B7" s="151" t="s">
        <v>77</v>
      </c>
      <c r="C7" s="152"/>
      <c r="D7" s="153"/>
      <c r="E7" s="154"/>
      <c r="F7" s="154"/>
      <c r="G7" s="154"/>
      <c r="H7" s="154"/>
    </row>
    <row r="8" spans="1:8" ht="24.75" customHeight="1">
      <c r="A8" s="154">
        <v>2</v>
      </c>
      <c r="B8" s="151" t="s">
        <v>78</v>
      </c>
      <c r="C8" s="155"/>
      <c r="D8" s="153"/>
      <c r="E8" s="154"/>
      <c r="F8" s="154"/>
      <c r="G8" s="154"/>
      <c r="H8" s="154"/>
    </row>
    <row r="9" spans="1:8" ht="24.75" customHeight="1">
      <c r="A9" s="154">
        <v>3</v>
      </c>
      <c r="B9" s="151" t="s">
        <v>77</v>
      </c>
      <c r="C9" s="152"/>
      <c r="D9" s="153"/>
      <c r="E9" s="154"/>
      <c r="F9" s="154"/>
      <c r="G9" s="154"/>
      <c r="H9" s="154"/>
    </row>
    <row r="10" spans="1:8" ht="24.75" customHeight="1">
      <c r="A10" s="154">
        <v>4</v>
      </c>
      <c r="B10" s="151" t="s">
        <v>78</v>
      </c>
      <c r="C10" s="155"/>
      <c r="D10" s="153"/>
      <c r="E10" s="154"/>
      <c r="F10" s="154"/>
      <c r="G10" s="154"/>
      <c r="H10" s="154"/>
    </row>
    <row r="11" spans="1:8" ht="24.75" customHeight="1">
      <c r="A11" s="154">
        <v>5</v>
      </c>
      <c r="B11" s="151" t="s">
        <v>77</v>
      </c>
      <c r="C11" s="152"/>
      <c r="D11" s="153"/>
      <c r="E11" s="154"/>
      <c r="F11" s="154"/>
      <c r="G11" s="154"/>
      <c r="H11" s="154"/>
    </row>
    <row r="12" spans="1:8" ht="24.75" customHeight="1">
      <c r="A12" s="154">
        <v>6</v>
      </c>
      <c r="B12" s="156" t="s">
        <v>68</v>
      </c>
      <c r="C12" s="152"/>
      <c r="D12" s="153"/>
      <c r="E12" s="154"/>
      <c r="F12" s="154"/>
      <c r="G12" s="154"/>
      <c r="H12" s="154"/>
    </row>
    <row r="13" spans="1:8" ht="24.75" customHeight="1">
      <c r="A13" s="157"/>
      <c r="B13" s="158"/>
      <c r="C13" s="152"/>
      <c r="D13" s="153"/>
      <c r="E13" s="154"/>
      <c r="F13" s="154"/>
      <c r="G13" s="154"/>
      <c r="H13" s="154"/>
    </row>
    <row r="14" spans="1:8" ht="24.75" customHeight="1">
      <c r="A14" s="150" t="s">
        <v>69</v>
      </c>
      <c r="B14" s="159"/>
      <c r="C14" s="152"/>
      <c r="D14" s="153"/>
      <c r="E14" s="154"/>
      <c r="F14" s="154"/>
      <c r="G14" s="154"/>
      <c r="H14" s="154"/>
    </row>
    <row r="15" spans="1:8" ht="24.75" customHeight="1">
      <c r="A15" s="150" t="s">
        <v>70</v>
      </c>
      <c r="B15" s="158"/>
      <c r="C15" s="152"/>
      <c r="D15" s="153"/>
      <c r="E15" s="154"/>
      <c r="F15" s="154"/>
      <c r="G15" s="154"/>
      <c r="H15" s="154"/>
    </row>
    <row r="16" spans="1:8" ht="24.75" customHeight="1">
      <c r="A16" s="155"/>
      <c r="B16" s="164"/>
      <c r="C16" s="155"/>
      <c r="D16" s="155"/>
      <c r="E16" s="164"/>
      <c r="F16" s="164"/>
      <c r="G16" s="164"/>
      <c r="H16" s="164"/>
    </row>
    <row r="17" spans="1:8" ht="24.75" customHeight="1">
      <c r="A17" s="131" t="s">
        <v>71</v>
      </c>
      <c r="B17" s="146"/>
      <c r="C17" s="131"/>
      <c r="D17" s="131"/>
      <c r="E17" s="146"/>
      <c r="F17" s="146"/>
      <c r="G17" s="146"/>
      <c r="H17" s="146"/>
    </row>
    <row r="18" spans="1:8" ht="24.75" customHeight="1">
      <c r="A18" s="131"/>
      <c r="B18" s="146"/>
      <c r="C18" s="131"/>
      <c r="D18" s="131"/>
      <c r="E18" s="154" t="s">
        <v>72</v>
      </c>
      <c r="F18" s="154" t="s">
        <v>72</v>
      </c>
      <c r="G18" s="154" t="s">
        <v>72</v>
      </c>
      <c r="H18" s="154" t="s">
        <v>72</v>
      </c>
    </row>
    <row r="19" spans="1:8" ht="15">
      <c r="A19" s="131"/>
      <c r="B19" s="146"/>
      <c r="C19" s="131"/>
      <c r="D19" s="131"/>
      <c r="E19" s="146"/>
      <c r="F19" s="146"/>
      <c r="G19" s="146"/>
      <c r="H19" s="131"/>
    </row>
    <row r="20" spans="1:8" ht="24.75" customHeight="1">
      <c r="A20" s="131" t="s">
        <v>73</v>
      </c>
      <c r="B20" s="146"/>
      <c r="C20" s="131"/>
      <c r="D20" s="131"/>
      <c r="E20" s="146"/>
      <c r="F20" s="146"/>
      <c r="G20" s="146"/>
      <c r="H20" s="131"/>
    </row>
    <row r="21" spans="1:8" ht="24.75" customHeight="1">
      <c r="A21" s="131"/>
      <c r="B21" s="146"/>
      <c r="C21" s="131"/>
      <c r="D21" s="131"/>
      <c r="E21" s="146"/>
      <c r="F21" s="146"/>
      <c r="G21" s="146"/>
      <c r="H21" s="131"/>
    </row>
    <row r="22" ht="19.5" customHeight="1"/>
  </sheetData>
  <sheetProtection/>
  <printOptions/>
  <pageMargins left="0.75" right="0.75" top="0.5"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W45"/>
  <sheetViews>
    <sheetView zoomScalePageLayoutView="0" workbookViewId="0" topLeftCell="A35">
      <selection activeCell="I4" sqref="I4"/>
    </sheetView>
  </sheetViews>
  <sheetFormatPr defaultColWidth="9.140625" defaultRowHeight="12.75"/>
  <cols>
    <col min="1" max="1" width="2.57421875" style="0" customWidth="1"/>
    <col min="2" max="2" width="11.14062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22" t="s">
        <v>46</v>
      </c>
      <c r="C2" s="2"/>
      <c r="F2" s="3" t="s">
        <v>47</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60</v>
      </c>
      <c r="I4" s="3" t="s">
        <v>97</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ht="19.5" customHeight="1">
      <c r="B6" s="217" t="s">
        <v>2</v>
      </c>
      <c r="C6" s="218"/>
      <c r="D6" s="219" t="s">
        <v>29</v>
      </c>
      <c r="E6" s="220"/>
      <c r="F6" s="220"/>
      <c r="G6" s="221"/>
      <c r="H6" s="222"/>
      <c r="I6" s="223" t="s">
        <v>28</v>
      </c>
      <c r="J6" s="224"/>
      <c r="K6" s="224"/>
      <c r="L6" s="225"/>
      <c r="M6" s="226"/>
      <c r="N6" s="227" t="s">
        <v>30</v>
      </c>
      <c r="O6" s="210"/>
      <c r="P6" s="210"/>
      <c r="Q6" s="211"/>
      <c r="R6" s="212"/>
      <c r="S6" s="209" t="s">
        <v>31</v>
      </c>
      <c r="T6" s="210"/>
      <c r="U6" s="210"/>
      <c r="V6" s="211"/>
      <c r="W6" s="212"/>
    </row>
    <row r="7" spans="2:23" ht="19.5" customHeight="1">
      <c r="B7" s="199" t="s">
        <v>3</v>
      </c>
      <c r="C7" s="200"/>
      <c r="D7" s="66">
        <f>Speeds!E44</f>
        <v>15</v>
      </c>
      <c r="E7" s="193" t="s">
        <v>33</v>
      </c>
      <c r="F7" s="194"/>
      <c r="G7" s="213" t="s">
        <v>34</v>
      </c>
      <c r="H7" s="215" t="s">
        <v>35</v>
      </c>
      <c r="I7" s="44">
        <f>Speeds!E47</f>
        <v>13</v>
      </c>
      <c r="J7" s="193" t="s">
        <v>33</v>
      </c>
      <c r="K7" s="194"/>
      <c r="L7" s="207" t="s">
        <v>34</v>
      </c>
      <c r="M7" s="190" t="s">
        <v>35</v>
      </c>
      <c r="N7" s="15">
        <f>Speeds!E50</f>
        <v>11</v>
      </c>
      <c r="O7" s="193" t="s">
        <v>33</v>
      </c>
      <c r="P7" s="194"/>
      <c r="Q7" s="207" t="s">
        <v>34</v>
      </c>
      <c r="R7" s="190" t="s">
        <v>35</v>
      </c>
      <c r="S7" s="15">
        <f>Speeds!E53</f>
        <v>10</v>
      </c>
      <c r="T7" s="193" t="s">
        <v>33</v>
      </c>
      <c r="U7" s="194"/>
      <c r="V7" s="207" t="s">
        <v>34</v>
      </c>
      <c r="W7" s="190" t="s">
        <v>35</v>
      </c>
    </row>
    <row r="8" spans="2:23" ht="19.5" customHeight="1">
      <c r="B8" s="199" t="s">
        <v>4</v>
      </c>
      <c r="C8" s="200"/>
      <c r="D8" s="47">
        <f>Speeds!E45</f>
        <v>11</v>
      </c>
      <c r="E8" s="201" t="s">
        <v>33</v>
      </c>
      <c r="F8" s="202"/>
      <c r="G8" s="214"/>
      <c r="H8" s="216"/>
      <c r="I8" s="44">
        <f>Speeds!E48</f>
        <v>10</v>
      </c>
      <c r="J8" s="205" t="s">
        <v>33</v>
      </c>
      <c r="K8" s="206"/>
      <c r="L8" s="208"/>
      <c r="M8" s="191"/>
      <c r="N8" s="15">
        <f>Speeds!E51</f>
        <v>7.5</v>
      </c>
      <c r="O8" s="205" t="s">
        <v>33</v>
      </c>
      <c r="P8" s="206"/>
      <c r="Q8" s="208"/>
      <c r="R8" s="191"/>
      <c r="S8" s="15">
        <f>Speeds!E54</f>
        <v>6.5</v>
      </c>
      <c r="T8" s="205" t="s">
        <v>33</v>
      </c>
      <c r="U8" s="206"/>
      <c r="V8" s="208"/>
      <c r="W8" s="191"/>
    </row>
    <row r="9" spans="2:23" ht="19.5" customHeight="1">
      <c r="B9" s="199" t="s">
        <v>5</v>
      </c>
      <c r="C9" s="200"/>
      <c r="D9" s="47">
        <f>Speeds!E46</f>
        <v>8</v>
      </c>
      <c r="E9" s="201" t="s">
        <v>33</v>
      </c>
      <c r="F9" s="202"/>
      <c r="G9" s="214"/>
      <c r="H9" s="216"/>
      <c r="I9" s="44">
        <f>Speeds!E49</f>
        <v>7</v>
      </c>
      <c r="J9" s="203" t="s">
        <v>33</v>
      </c>
      <c r="K9" s="204"/>
      <c r="L9" s="208"/>
      <c r="M9" s="191"/>
      <c r="N9" s="15">
        <f>Speeds!E52</f>
        <v>5.5</v>
      </c>
      <c r="O9" s="203" t="s">
        <v>33</v>
      </c>
      <c r="P9" s="204"/>
      <c r="Q9" s="208"/>
      <c r="R9" s="191"/>
      <c r="S9" s="44">
        <f>Speeds!E55</f>
        <v>5.5</v>
      </c>
      <c r="T9" s="203" t="s">
        <v>33</v>
      </c>
      <c r="U9" s="204"/>
      <c r="V9" s="208"/>
      <c r="W9" s="191"/>
    </row>
    <row r="10" spans="2:23" ht="30" customHeight="1" thickBot="1">
      <c r="B10" s="188" t="s">
        <v>32</v>
      </c>
      <c r="C10" s="189"/>
      <c r="D10" s="137" t="s">
        <v>51</v>
      </c>
      <c r="E10" s="138" t="s">
        <v>52</v>
      </c>
      <c r="F10" s="138" t="s">
        <v>53</v>
      </c>
      <c r="G10" s="214"/>
      <c r="H10" s="200"/>
      <c r="I10" s="137" t="s">
        <v>51</v>
      </c>
      <c r="J10" s="138" t="s">
        <v>52</v>
      </c>
      <c r="K10" s="138" t="s">
        <v>53</v>
      </c>
      <c r="L10" s="208"/>
      <c r="M10" s="192"/>
      <c r="N10" s="137" t="s">
        <v>51</v>
      </c>
      <c r="O10" s="138" t="s">
        <v>52</v>
      </c>
      <c r="P10" s="138" t="s">
        <v>53</v>
      </c>
      <c r="Q10" s="208"/>
      <c r="R10" s="192"/>
      <c r="S10" s="137" t="s">
        <v>51</v>
      </c>
      <c r="T10" s="138" t="s">
        <v>52</v>
      </c>
      <c r="U10" s="138" t="s">
        <v>53</v>
      </c>
      <c r="V10" s="208"/>
      <c r="W10" s="192"/>
    </row>
    <row r="11" spans="2:23" s="70" customFormat="1" ht="19.5" customHeight="1">
      <c r="B11" s="228">
        <v>0.3</v>
      </c>
      <c r="C11" s="229"/>
      <c r="D11" s="71">
        <f aca="true" t="shared" si="0" ref="D11:D20">G11+H11+G11+D27+H11+F27</f>
        <v>19.428</v>
      </c>
      <c r="E11" s="72">
        <f aca="true" t="shared" si="1" ref="E11:E20">D11+G11+H11</f>
        <v>27.228</v>
      </c>
      <c r="F11" s="72">
        <f aca="true" t="shared" si="2" ref="F11:F20">E11+G11+H11</f>
        <v>35.028</v>
      </c>
      <c r="G11" s="72">
        <f>B11*$D$7</f>
        <v>4.5</v>
      </c>
      <c r="H11" s="73">
        <f>B11*$D$8</f>
        <v>3.3</v>
      </c>
      <c r="I11" s="71">
        <f aca="true" t="shared" si="3" ref="I11:I20">L11+M11+L11+G27+M11+I27</f>
        <v>17.28</v>
      </c>
      <c r="J11" s="72">
        <f aca="true" t="shared" si="4" ref="J11:J20">I11+L11+M11</f>
        <v>24.18</v>
      </c>
      <c r="K11" s="72">
        <f aca="true" t="shared" si="5" ref="K11:K20">J11+L11+M11</f>
        <v>31.08</v>
      </c>
      <c r="L11" s="72">
        <f>B11*$I$7</f>
        <v>3.9</v>
      </c>
      <c r="M11" s="73">
        <f>B11*$I$8</f>
        <v>3</v>
      </c>
      <c r="N11" s="71">
        <f aca="true" t="shared" si="6" ref="N11:N20">Q11+R11+Q11+J27+R11+L27</f>
        <v>13.709999999999999</v>
      </c>
      <c r="O11" s="72">
        <f aca="true" t="shared" si="7" ref="O11:O20">N11+Q11+R11</f>
        <v>19.259999999999998</v>
      </c>
      <c r="P11" s="72">
        <f aca="true" t="shared" si="8" ref="P11:P20">O11+Q11+R11</f>
        <v>24.81</v>
      </c>
      <c r="Q11" s="72">
        <f>B11*$N$7</f>
        <v>3.3</v>
      </c>
      <c r="R11" s="73">
        <f>B11*$N$8</f>
        <v>2.25</v>
      </c>
      <c r="S11" s="71">
        <f aca="true" t="shared" si="9" ref="S11:S20">V11+W11+V11+M27+W11+O27</f>
        <v>12.161999999999999</v>
      </c>
      <c r="T11" s="72">
        <f aca="true" t="shared" si="10" ref="T11:T20">S11+V11+W11</f>
        <v>17.112</v>
      </c>
      <c r="U11" s="72">
        <f aca="true" t="shared" si="11" ref="U11:U20">T11+V11+W11</f>
        <v>22.061999999999998</v>
      </c>
      <c r="V11" s="74">
        <f>B11*$S$7</f>
        <v>3</v>
      </c>
      <c r="W11" s="75">
        <f>B11*$S$8</f>
        <v>1.95</v>
      </c>
    </row>
    <row r="12" spans="2:23" s="70" customFormat="1" ht="19.5" customHeight="1">
      <c r="B12" s="230">
        <v>0.4</v>
      </c>
      <c r="C12" s="231"/>
      <c r="D12" s="76">
        <f t="shared" si="0"/>
        <v>25.354</v>
      </c>
      <c r="E12" s="77">
        <f t="shared" si="1"/>
        <v>35.754</v>
      </c>
      <c r="F12" s="77">
        <f t="shared" si="2"/>
        <v>46.153999999999996</v>
      </c>
      <c r="G12" s="77">
        <f aca="true" t="shared" si="12" ref="G12:G20">B12*$D$7</f>
        <v>6</v>
      </c>
      <c r="H12" s="78">
        <f aca="true" t="shared" si="13" ref="H12:H20">B12*$D$8</f>
        <v>4.4</v>
      </c>
      <c r="I12" s="76">
        <f t="shared" si="3"/>
        <v>22.54</v>
      </c>
      <c r="J12" s="77">
        <f t="shared" si="4"/>
        <v>31.74</v>
      </c>
      <c r="K12" s="77">
        <f t="shared" si="5"/>
        <v>40.94</v>
      </c>
      <c r="L12" s="77">
        <f aca="true" t="shared" si="14" ref="L12:L20">B12*$I$7</f>
        <v>5.2</v>
      </c>
      <c r="M12" s="78">
        <f aca="true" t="shared" si="15" ref="M12:M20">B12*$I$8</f>
        <v>4</v>
      </c>
      <c r="N12" s="76">
        <f t="shared" si="6"/>
        <v>17.905</v>
      </c>
      <c r="O12" s="77">
        <f t="shared" si="7"/>
        <v>25.305</v>
      </c>
      <c r="P12" s="77">
        <f t="shared" si="8"/>
        <v>32.705</v>
      </c>
      <c r="Q12" s="77">
        <f aca="true" t="shared" si="16" ref="Q12:Q20">B12*$N$7</f>
        <v>4.4</v>
      </c>
      <c r="R12" s="78">
        <f aca="true" t="shared" si="17" ref="R12:R20">B12*$N$8</f>
        <v>3</v>
      </c>
      <c r="S12" s="76">
        <f t="shared" si="9"/>
        <v>15.890999999999998</v>
      </c>
      <c r="T12" s="77">
        <f t="shared" si="10"/>
        <v>22.491</v>
      </c>
      <c r="U12" s="77">
        <f t="shared" si="11"/>
        <v>29.091</v>
      </c>
      <c r="V12" s="79">
        <f aca="true" t="shared" si="18" ref="V12:V20">B12*$S$7</f>
        <v>4</v>
      </c>
      <c r="W12" s="80">
        <f aca="true" t="shared" si="19" ref="W12:W20">B12*$S$8</f>
        <v>2.6</v>
      </c>
    </row>
    <row r="13" spans="2:23" s="70" customFormat="1" ht="19.5" customHeight="1">
      <c r="B13" s="232">
        <v>0.5</v>
      </c>
      <c r="C13" s="231"/>
      <c r="D13" s="76">
        <f t="shared" si="0"/>
        <v>31.279999999999998</v>
      </c>
      <c r="E13" s="77">
        <f t="shared" si="1"/>
        <v>44.28</v>
      </c>
      <c r="F13" s="77">
        <f t="shared" si="2"/>
        <v>57.28</v>
      </c>
      <c r="G13" s="77">
        <f t="shared" si="12"/>
        <v>7.5</v>
      </c>
      <c r="H13" s="78">
        <f t="shared" si="13"/>
        <v>5.5</v>
      </c>
      <c r="I13" s="76">
        <f t="shared" si="3"/>
        <v>27.8</v>
      </c>
      <c r="J13" s="77">
        <f t="shared" si="4"/>
        <v>39.3</v>
      </c>
      <c r="K13" s="77">
        <f t="shared" si="5"/>
        <v>50.8</v>
      </c>
      <c r="L13" s="77">
        <f t="shared" si="14"/>
        <v>6.5</v>
      </c>
      <c r="M13" s="78">
        <f t="shared" si="15"/>
        <v>5</v>
      </c>
      <c r="N13" s="76">
        <f t="shared" si="6"/>
        <v>22.1</v>
      </c>
      <c r="O13" s="77">
        <f t="shared" si="7"/>
        <v>31.35</v>
      </c>
      <c r="P13" s="77">
        <f t="shared" si="8"/>
        <v>40.6</v>
      </c>
      <c r="Q13" s="77">
        <f t="shared" si="16"/>
        <v>5.5</v>
      </c>
      <c r="R13" s="78">
        <f t="shared" si="17"/>
        <v>3.75</v>
      </c>
      <c r="S13" s="76">
        <f t="shared" si="9"/>
        <v>19.62</v>
      </c>
      <c r="T13" s="77">
        <f t="shared" si="10"/>
        <v>27.87</v>
      </c>
      <c r="U13" s="77">
        <f t="shared" si="11"/>
        <v>36.120000000000005</v>
      </c>
      <c r="V13" s="79">
        <f t="shared" si="18"/>
        <v>5</v>
      </c>
      <c r="W13" s="80">
        <f t="shared" si="19"/>
        <v>3.25</v>
      </c>
    </row>
    <row r="14" spans="2:23" s="70" customFormat="1" ht="19.5" customHeight="1">
      <c r="B14" s="232">
        <v>0.6</v>
      </c>
      <c r="C14" s="231"/>
      <c r="D14" s="76">
        <f t="shared" si="0"/>
        <v>37.206</v>
      </c>
      <c r="E14" s="77">
        <f t="shared" si="1"/>
        <v>52.806000000000004</v>
      </c>
      <c r="F14" s="77">
        <f t="shared" si="2"/>
        <v>68.406</v>
      </c>
      <c r="G14" s="77">
        <f t="shared" si="12"/>
        <v>9</v>
      </c>
      <c r="H14" s="78">
        <f t="shared" si="13"/>
        <v>6.6</v>
      </c>
      <c r="I14" s="76">
        <f t="shared" si="3"/>
        <v>33.06</v>
      </c>
      <c r="J14" s="77">
        <f t="shared" si="4"/>
        <v>46.86</v>
      </c>
      <c r="K14" s="77">
        <f t="shared" si="5"/>
        <v>60.66</v>
      </c>
      <c r="L14" s="77">
        <f t="shared" si="14"/>
        <v>7.8</v>
      </c>
      <c r="M14" s="78">
        <f t="shared" si="15"/>
        <v>6</v>
      </c>
      <c r="N14" s="76">
        <f t="shared" si="6"/>
        <v>26.294999999999998</v>
      </c>
      <c r="O14" s="77">
        <f t="shared" si="7"/>
        <v>37.394999999999996</v>
      </c>
      <c r="P14" s="77">
        <f t="shared" si="8"/>
        <v>48.495</v>
      </c>
      <c r="Q14" s="77">
        <f t="shared" si="16"/>
        <v>6.6</v>
      </c>
      <c r="R14" s="78">
        <f t="shared" si="17"/>
        <v>4.5</v>
      </c>
      <c r="S14" s="76">
        <f t="shared" si="9"/>
        <v>23.349</v>
      </c>
      <c r="T14" s="77">
        <f t="shared" si="10"/>
        <v>33.249</v>
      </c>
      <c r="U14" s="77">
        <f t="shared" si="11"/>
        <v>43.149</v>
      </c>
      <c r="V14" s="79">
        <f t="shared" si="18"/>
        <v>6</v>
      </c>
      <c r="W14" s="80">
        <f t="shared" si="19"/>
        <v>3.9</v>
      </c>
    </row>
    <row r="15" spans="2:23" s="70" customFormat="1" ht="19.5" customHeight="1">
      <c r="B15" s="232">
        <v>0.7</v>
      </c>
      <c r="C15" s="231"/>
      <c r="D15" s="76">
        <f t="shared" si="0"/>
        <v>43.132</v>
      </c>
      <c r="E15" s="77">
        <f t="shared" si="1"/>
        <v>61.331999999999994</v>
      </c>
      <c r="F15" s="77">
        <f t="shared" si="2"/>
        <v>79.532</v>
      </c>
      <c r="G15" s="77">
        <f t="shared" si="12"/>
        <v>10.5</v>
      </c>
      <c r="H15" s="78">
        <f t="shared" si="13"/>
        <v>7.699999999999999</v>
      </c>
      <c r="I15" s="76">
        <f t="shared" si="3"/>
        <v>38.32</v>
      </c>
      <c r="J15" s="77">
        <f t="shared" si="4"/>
        <v>54.42</v>
      </c>
      <c r="K15" s="77">
        <f t="shared" si="5"/>
        <v>70.52000000000001</v>
      </c>
      <c r="L15" s="77">
        <f t="shared" si="14"/>
        <v>9.1</v>
      </c>
      <c r="M15" s="78">
        <f t="shared" si="15"/>
        <v>7</v>
      </c>
      <c r="N15" s="76">
        <f t="shared" si="6"/>
        <v>30.49</v>
      </c>
      <c r="O15" s="77">
        <f t="shared" si="7"/>
        <v>43.44</v>
      </c>
      <c r="P15" s="77">
        <f t="shared" si="8"/>
        <v>56.39</v>
      </c>
      <c r="Q15" s="77">
        <f t="shared" si="16"/>
        <v>7.699999999999999</v>
      </c>
      <c r="R15" s="78">
        <f t="shared" si="17"/>
        <v>5.25</v>
      </c>
      <c r="S15" s="76">
        <f t="shared" si="9"/>
        <v>27.078000000000003</v>
      </c>
      <c r="T15" s="81">
        <f t="shared" si="10"/>
        <v>38.628</v>
      </c>
      <c r="U15" s="77">
        <f t="shared" si="11"/>
        <v>50.178</v>
      </c>
      <c r="V15" s="79">
        <f t="shared" si="18"/>
        <v>7</v>
      </c>
      <c r="W15" s="80">
        <f t="shared" si="19"/>
        <v>4.55</v>
      </c>
    </row>
    <row r="16" spans="2:23" s="70" customFormat="1" ht="19.5" customHeight="1">
      <c r="B16" s="232">
        <v>0.8</v>
      </c>
      <c r="C16" s="231"/>
      <c r="D16" s="76">
        <f t="shared" si="0"/>
        <v>49.058</v>
      </c>
      <c r="E16" s="77">
        <f t="shared" si="1"/>
        <v>69.858</v>
      </c>
      <c r="F16" s="77">
        <f t="shared" si="2"/>
        <v>90.658</v>
      </c>
      <c r="G16" s="77">
        <f t="shared" si="12"/>
        <v>12</v>
      </c>
      <c r="H16" s="78">
        <f t="shared" si="13"/>
        <v>8.8</v>
      </c>
      <c r="I16" s="76">
        <f t="shared" si="3"/>
        <v>43.58</v>
      </c>
      <c r="J16" s="77">
        <f t="shared" si="4"/>
        <v>61.98</v>
      </c>
      <c r="K16" s="77">
        <f t="shared" si="5"/>
        <v>80.38</v>
      </c>
      <c r="L16" s="77">
        <f t="shared" si="14"/>
        <v>10.4</v>
      </c>
      <c r="M16" s="78">
        <f t="shared" si="15"/>
        <v>8</v>
      </c>
      <c r="N16" s="76">
        <f t="shared" si="6"/>
        <v>34.685</v>
      </c>
      <c r="O16" s="77">
        <f t="shared" si="7"/>
        <v>49.485</v>
      </c>
      <c r="P16" s="77">
        <f t="shared" si="8"/>
        <v>64.285</v>
      </c>
      <c r="Q16" s="77">
        <f t="shared" si="16"/>
        <v>8.8</v>
      </c>
      <c r="R16" s="78">
        <f t="shared" si="17"/>
        <v>6</v>
      </c>
      <c r="S16" s="76">
        <f t="shared" si="9"/>
        <v>30.807</v>
      </c>
      <c r="T16" s="77">
        <f t="shared" si="10"/>
        <v>44.007000000000005</v>
      </c>
      <c r="U16" s="77">
        <f t="shared" si="11"/>
        <v>57.20700000000001</v>
      </c>
      <c r="V16" s="79">
        <f t="shared" si="18"/>
        <v>8</v>
      </c>
      <c r="W16" s="80">
        <f t="shared" si="19"/>
        <v>5.2</v>
      </c>
    </row>
    <row r="17" spans="2:23" s="70" customFormat="1" ht="19.5" customHeight="1">
      <c r="B17" s="232">
        <v>0.9</v>
      </c>
      <c r="C17" s="231"/>
      <c r="D17" s="76">
        <f t="shared" si="0"/>
        <v>54.983999999999995</v>
      </c>
      <c r="E17" s="77">
        <f t="shared" si="1"/>
        <v>78.384</v>
      </c>
      <c r="F17" s="77">
        <f t="shared" si="2"/>
        <v>101.784</v>
      </c>
      <c r="G17" s="77">
        <f t="shared" si="12"/>
        <v>13.5</v>
      </c>
      <c r="H17" s="78">
        <f t="shared" si="13"/>
        <v>9.9</v>
      </c>
      <c r="I17" s="76">
        <f t="shared" si="3"/>
        <v>48.84</v>
      </c>
      <c r="J17" s="77">
        <f t="shared" si="4"/>
        <v>69.54</v>
      </c>
      <c r="K17" s="77">
        <f t="shared" si="5"/>
        <v>90.24000000000001</v>
      </c>
      <c r="L17" s="77">
        <f t="shared" si="14"/>
        <v>11.700000000000001</v>
      </c>
      <c r="M17" s="78">
        <f t="shared" si="15"/>
        <v>9</v>
      </c>
      <c r="N17" s="76">
        <f t="shared" si="6"/>
        <v>38.879999999999995</v>
      </c>
      <c r="O17" s="77">
        <f t="shared" si="7"/>
        <v>55.529999999999994</v>
      </c>
      <c r="P17" s="77">
        <f t="shared" si="8"/>
        <v>72.17999999999999</v>
      </c>
      <c r="Q17" s="77">
        <f t="shared" si="16"/>
        <v>9.9</v>
      </c>
      <c r="R17" s="78">
        <f t="shared" si="17"/>
        <v>6.75</v>
      </c>
      <c r="S17" s="76">
        <f t="shared" si="9"/>
        <v>34.536</v>
      </c>
      <c r="T17" s="77">
        <f t="shared" si="10"/>
        <v>49.386</v>
      </c>
      <c r="U17" s="77">
        <f t="shared" si="11"/>
        <v>64.236</v>
      </c>
      <c r="V17" s="79">
        <f t="shared" si="18"/>
        <v>9</v>
      </c>
      <c r="W17" s="80">
        <f t="shared" si="19"/>
        <v>5.8500000000000005</v>
      </c>
    </row>
    <row r="18" spans="2:23" s="70" customFormat="1" ht="19.5" customHeight="1">
      <c r="B18" s="235">
        <v>1</v>
      </c>
      <c r="C18" s="236"/>
      <c r="D18" s="76">
        <f t="shared" si="0"/>
        <v>60.91</v>
      </c>
      <c r="E18" s="77">
        <f t="shared" si="1"/>
        <v>86.91</v>
      </c>
      <c r="F18" s="77">
        <f t="shared" si="2"/>
        <v>112.91</v>
      </c>
      <c r="G18" s="77">
        <f t="shared" si="12"/>
        <v>15</v>
      </c>
      <c r="H18" s="78">
        <f t="shared" si="13"/>
        <v>11</v>
      </c>
      <c r="I18" s="76">
        <f t="shared" si="3"/>
        <v>54.1</v>
      </c>
      <c r="J18" s="77">
        <f t="shared" si="4"/>
        <v>77.1</v>
      </c>
      <c r="K18" s="77">
        <f t="shared" si="5"/>
        <v>100.1</v>
      </c>
      <c r="L18" s="77">
        <f t="shared" si="14"/>
        <v>13</v>
      </c>
      <c r="M18" s="78">
        <f t="shared" si="15"/>
        <v>10</v>
      </c>
      <c r="N18" s="76">
        <f t="shared" si="6"/>
        <v>43.075</v>
      </c>
      <c r="O18" s="77">
        <f t="shared" si="7"/>
        <v>61.575</v>
      </c>
      <c r="P18" s="77">
        <f t="shared" si="8"/>
        <v>80.075</v>
      </c>
      <c r="Q18" s="77">
        <f t="shared" si="16"/>
        <v>11</v>
      </c>
      <c r="R18" s="78">
        <f t="shared" si="17"/>
        <v>7.5</v>
      </c>
      <c r="S18" s="76">
        <f t="shared" si="9"/>
        <v>38.265</v>
      </c>
      <c r="T18" s="77">
        <f t="shared" si="10"/>
        <v>54.765</v>
      </c>
      <c r="U18" s="77">
        <f t="shared" si="11"/>
        <v>71.265</v>
      </c>
      <c r="V18" s="79">
        <f t="shared" si="18"/>
        <v>10</v>
      </c>
      <c r="W18" s="80">
        <f t="shared" si="19"/>
        <v>6.5</v>
      </c>
    </row>
    <row r="19" spans="2:23" s="70" customFormat="1" ht="19.5" customHeight="1">
      <c r="B19" s="232">
        <v>1.1</v>
      </c>
      <c r="C19" s="231"/>
      <c r="D19" s="76">
        <f t="shared" si="0"/>
        <v>66.83600000000001</v>
      </c>
      <c r="E19" s="77">
        <f t="shared" si="1"/>
        <v>95.436</v>
      </c>
      <c r="F19" s="77">
        <f t="shared" si="2"/>
        <v>124.036</v>
      </c>
      <c r="G19" s="77">
        <f t="shared" si="12"/>
        <v>16.5</v>
      </c>
      <c r="H19" s="78">
        <f t="shared" si="13"/>
        <v>12.100000000000001</v>
      </c>
      <c r="I19" s="76">
        <f t="shared" si="3"/>
        <v>59.36</v>
      </c>
      <c r="J19" s="77">
        <f t="shared" si="4"/>
        <v>84.66</v>
      </c>
      <c r="K19" s="77">
        <f t="shared" si="5"/>
        <v>109.96</v>
      </c>
      <c r="L19" s="77">
        <f t="shared" si="14"/>
        <v>14.3</v>
      </c>
      <c r="M19" s="78">
        <f t="shared" si="15"/>
        <v>11</v>
      </c>
      <c r="N19" s="76">
        <f t="shared" si="6"/>
        <v>47.27</v>
      </c>
      <c r="O19" s="77">
        <f t="shared" si="7"/>
        <v>67.62</v>
      </c>
      <c r="P19" s="77">
        <f t="shared" si="8"/>
        <v>87.97</v>
      </c>
      <c r="Q19" s="77">
        <f t="shared" si="16"/>
        <v>12.100000000000001</v>
      </c>
      <c r="R19" s="78">
        <f t="shared" si="17"/>
        <v>8.25</v>
      </c>
      <c r="S19" s="76">
        <f t="shared" si="9"/>
        <v>41.994</v>
      </c>
      <c r="T19" s="77">
        <f t="shared" si="10"/>
        <v>60.144</v>
      </c>
      <c r="U19" s="77">
        <f t="shared" si="11"/>
        <v>78.29400000000001</v>
      </c>
      <c r="V19" s="79">
        <f t="shared" si="18"/>
        <v>11</v>
      </c>
      <c r="W19" s="80">
        <f t="shared" si="19"/>
        <v>7.15</v>
      </c>
    </row>
    <row r="20" spans="2:23" s="70" customFormat="1" ht="19.5" customHeight="1" thickBot="1">
      <c r="B20" s="233">
        <v>1.2</v>
      </c>
      <c r="C20" s="234"/>
      <c r="D20" s="82">
        <f t="shared" si="0"/>
        <v>72.76200000000001</v>
      </c>
      <c r="E20" s="83">
        <f t="shared" si="1"/>
        <v>103.96200000000002</v>
      </c>
      <c r="F20" s="83">
        <f t="shared" si="2"/>
        <v>135.162</v>
      </c>
      <c r="G20" s="83">
        <f t="shared" si="12"/>
        <v>18</v>
      </c>
      <c r="H20" s="84">
        <f t="shared" si="13"/>
        <v>13.2</v>
      </c>
      <c r="I20" s="82">
        <f t="shared" si="3"/>
        <v>64.62</v>
      </c>
      <c r="J20" s="83">
        <f t="shared" si="4"/>
        <v>92.22</v>
      </c>
      <c r="K20" s="83">
        <f t="shared" si="5"/>
        <v>119.82</v>
      </c>
      <c r="L20" s="83">
        <f t="shared" si="14"/>
        <v>15.6</v>
      </c>
      <c r="M20" s="84">
        <f t="shared" si="15"/>
        <v>12</v>
      </c>
      <c r="N20" s="82">
        <f t="shared" si="6"/>
        <v>51.464999999999996</v>
      </c>
      <c r="O20" s="83">
        <f t="shared" si="7"/>
        <v>73.66499999999999</v>
      </c>
      <c r="P20" s="83">
        <f t="shared" si="8"/>
        <v>95.865</v>
      </c>
      <c r="Q20" s="83">
        <f t="shared" si="16"/>
        <v>13.2</v>
      </c>
      <c r="R20" s="84">
        <f t="shared" si="17"/>
        <v>9</v>
      </c>
      <c r="S20" s="82">
        <f t="shared" si="9"/>
        <v>45.723</v>
      </c>
      <c r="T20" s="85">
        <f t="shared" si="10"/>
        <v>65.523</v>
      </c>
      <c r="U20" s="83">
        <f t="shared" si="11"/>
        <v>85.323</v>
      </c>
      <c r="V20" s="86">
        <f t="shared" si="18"/>
        <v>12</v>
      </c>
      <c r="W20" s="87">
        <f t="shared" si="19"/>
        <v>7.8</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97" t="s">
        <v>36</v>
      </c>
      <c r="C25" s="198"/>
      <c r="D25" s="195" t="s">
        <v>16</v>
      </c>
      <c r="E25" s="195"/>
      <c r="F25" s="195"/>
      <c r="G25" s="195" t="s">
        <v>17</v>
      </c>
      <c r="H25" s="195"/>
      <c r="I25" s="195"/>
      <c r="J25" s="195" t="s">
        <v>18</v>
      </c>
      <c r="K25" s="195"/>
      <c r="L25" s="195"/>
      <c r="M25" s="195" t="s">
        <v>19</v>
      </c>
      <c r="N25" s="195"/>
      <c r="O25" s="196"/>
      <c r="P25" s="2"/>
      <c r="Q25" s="2"/>
      <c r="R25" s="2"/>
      <c r="S25" s="2"/>
      <c r="T25" s="2"/>
      <c r="U25" s="2"/>
      <c r="V25" s="2"/>
      <c r="W25" s="2"/>
    </row>
    <row r="26" spans="2:23" ht="51.7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5">
        <f>0.66*B27</f>
        <v>0.198</v>
      </c>
      <c r="D27" s="59">
        <f aca="true" t="shared" si="20" ref="D27:D36">E27*($D$8)</f>
        <v>2.178</v>
      </c>
      <c r="E27" s="59">
        <f aca="true" t="shared" si="21" ref="E27:E36">0.66*B27</f>
        <v>0.198</v>
      </c>
      <c r="F27" s="59">
        <f>0.15*$D$8</f>
        <v>1.65</v>
      </c>
      <c r="G27" s="59">
        <f aca="true" t="shared" si="22" ref="G27:G36">H27*($I$8)</f>
        <v>1.98</v>
      </c>
      <c r="H27" s="59">
        <f aca="true" t="shared" si="23" ref="H27:H36">0.66*B27</f>
        <v>0.198</v>
      </c>
      <c r="I27" s="59">
        <f>0.15*$I$8</f>
        <v>1.5</v>
      </c>
      <c r="J27" s="59">
        <f aca="true" t="shared" si="24" ref="J27:J36">K27*($N$8)</f>
        <v>1.485</v>
      </c>
      <c r="K27" s="59">
        <f aca="true" t="shared" si="25" ref="K27:K36">0.66*B27</f>
        <v>0.198</v>
      </c>
      <c r="L27" s="59">
        <f>0.15*$N$8</f>
        <v>1.125</v>
      </c>
      <c r="M27" s="59">
        <f aca="true" t="shared" si="26" ref="M27:M36">N27*($S$8)</f>
        <v>1.2870000000000001</v>
      </c>
      <c r="N27" s="59">
        <f aca="true" t="shared" si="27" ref="N27:N36">0.66*B27</f>
        <v>0.198</v>
      </c>
      <c r="O27" s="60">
        <f>0.15*$S$8</f>
        <v>0.975</v>
      </c>
      <c r="P27" s="2"/>
      <c r="Q27" s="2"/>
      <c r="R27" s="2"/>
      <c r="S27" s="2"/>
      <c r="T27" s="2"/>
      <c r="U27" s="2"/>
      <c r="V27" s="2"/>
      <c r="W27" s="2"/>
    </row>
    <row r="28" spans="2:23" ht="12.75">
      <c r="B28" s="55">
        <v>0.4</v>
      </c>
      <c r="C28" s="136">
        <f>0.66*B28</f>
        <v>0.264</v>
      </c>
      <c r="D28" s="45">
        <f t="shared" si="20"/>
        <v>2.904</v>
      </c>
      <c r="E28" s="45">
        <f t="shared" si="21"/>
        <v>0.264</v>
      </c>
      <c r="F28" s="59">
        <f aca="true" t="shared" si="28" ref="F28:F36">0.15*$D$8</f>
        <v>1.65</v>
      </c>
      <c r="G28" s="45">
        <f t="shared" si="22"/>
        <v>2.64</v>
      </c>
      <c r="H28" s="45">
        <f t="shared" si="23"/>
        <v>0.264</v>
      </c>
      <c r="I28" s="59">
        <f aca="true" t="shared" si="29" ref="I28:I36">0.15*$I$8</f>
        <v>1.5</v>
      </c>
      <c r="J28" s="45">
        <f t="shared" si="24"/>
        <v>1.98</v>
      </c>
      <c r="K28" s="45">
        <f t="shared" si="25"/>
        <v>0.264</v>
      </c>
      <c r="L28" s="59">
        <f aca="true" t="shared" si="30" ref="L28:L36">0.15*$N$8</f>
        <v>1.125</v>
      </c>
      <c r="M28" s="45">
        <f t="shared" si="26"/>
        <v>1.7160000000000002</v>
      </c>
      <c r="N28" s="45">
        <f t="shared" si="27"/>
        <v>0.264</v>
      </c>
      <c r="O28" s="60">
        <f aca="true" t="shared" si="31" ref="O28:O36">0.15*$S$8</f>
        <v>0.975</v>
      </c>
      <c r="P28" s="2"/>
      <c r="Q28" s="2"/>
      <c r="R28" s="2"/>
      <c r="S28" s="2"/>
      <c r="T28" s="2"/>
      <c r="U28" s="2"/>
      <c r="V28" s="2"/>
      <c r="W28" s="2"/>
    </row>
    <row r="29" spans="2:23" ht="12.75">
      <c r="B29" s="56">
        <v>0.5</v>
      </c>
      <c r="C29" s="136">
        <f>0.66*B29</f>
        <v>0.33</v>
      </c>
      <c r="D29" s="45">
        <f t="shared" si="20"/>
        <v>3.6300000000000003</v>
      </c>
      <c r="E29" s="45">
        <f t="shared" si="21"/>
        <v>0.33</v>
      </c>
      <c r="F29" s="59">
        <f t="shared" si="28"/>
        <v>1.65</v>
      </c>
      <c r="G29" s="45">
        <f t="shared" si="22"/>
        <v>3.3000000000000003</v>
      </c>
      <c r="H29" s="45">
        <f t="shared" si="23"/>
        <v>0.33</v>
      </c>
      <c r="I29" s="59">
        <f t="shared" si="29"/>
        <v>1.5</v>
      </c>
      <c r="J29" s="45">
        <f t="shared" si="24"/>
        <v>2.475</v>
      </c>
      <c r="K29" s="45">
        <f t="shared" si="25"/>
        <v>0.33</v>
      </c>
      <c r="L29" s="59">
        <f t="shared" si="30"/>
        <v>1.125</v>
      </c>
      <c r="M29" s="45">
        <f t="shared" si="26"/>
        <v>2.145</v>
      </c>
      <c r="N29" s="45">
        <f t="shared" si="27"/>
        <v>0.33</v>
      </c>
      <c r="O29" s="60">
        <f t="shared" si="31"/>
        <v>0.975</v>
      </c>
      <c r="P29" s="2"/>
      <c r="Q29" s="2"/>
      <c r="R29" s="2"/>
      <c r="S29" s="2"/>
      <c r="T29" s="2"/>
      <c r="U29" s="2"/>
      <c r="V29" s="2"/>
      <c r="W29" s="2"/>
    </row>
    <row r="30" spans="2:23" ht="12.75">
      <c r="B30" s="56">
        <v>0.6</v>
      </c>
      <c r="C30" s="136">
        <f>0.67*B30</f>
        <v>0.402</v>
      </c>
      <c r="D30" s="45">
        <f t="shared" si="20"/>
        <v>4.356</v>
      </c>
      <c r="E30" s="45">
        <f t="shared" si="21"/>
        <v>0.396</v>
      </c>
      <c r="F30" s="59">
        <f t="shared" si="28"/>
        <v>1.65</v>
      </c>
      <c r="G30" s="45">
        <f t="shared" si="22"/>
        <v>3.96</v>
      </c>
      <c r="H30" s="45">
        <f t="shared" si="23"/>
        <v>0.396</v>
      </c>
      <c r="I30" s="59">
        <f t="shared" si="29"/>
        <v>1.5</v>
      </c>
      <c r="J30" s="45">
        <f t="shared" si="24"/>
        <v>2.97</v>
      </c>
      <c r="K30" s="45">
        <f t="shared" si="25"/>
        <v>0.396</v>
      </c>
      <c r="L30" s="59">
        <f t="shared" si="30"/>
        <v>1.125</v>
      </c>
      <c r="M30" s="45">
        <f t="shared" si="26"/>
        <v>2.5740000000000003</v>
      </c>
      <c r="N30" s="45">
        <f t="shared" si="27"/>
        <v>0.396</v>
      </c>
      <c r="O30" s="60">
        <f t="shared" si="31"/>
        <v>0.975</v>
      </c>
      <c r="P30" s="2"/>
      <c r="Q30" s="2"/>
      <c r="R30" s="2"/>
      <c r="S30" s="2"/>
      <c r="T30" s="2"/>
      <c r="U30" s="2"/>
      <c r="V30" s="2"/>
      <c r="W30" s="2"/>
    </row>
    <row r="31" spans="2:23" ht="12.75">
      <c r="B31" s="56">
        <v>0.7</v>
      </c>
      <c r="C31" s="136">
        <f aca="true" t="shared" si="32" ref="C31:C36">0.67*B31</f>
        <v>0.469</v>
      </c>
      <c r="D31" s="45">
        <f t="shared" si="20"/>
        <v>5.082</v>
      </c>
      <c r="E31" s="45">
        <f t="shared" si="21"/>
        <v>0.46199999999999997</v>
      </c>
      <c r="F31" s="59">
        <f t="shared" si="28"/>
        <v>1.65</v>
      </c>
      <c r="G31" s="45">
        <f t="shared" si="22"/>
        <v>4.619999999999999</v>
      </c>
      <c r="H31" s="45">
        <f t="shared" si="23"/>
        <v>0.46199999999999997</v>
      </c>
      <c r="I31" s="59">
        <f t="shared" si="29"/>
        <v>1.5</v>
      </c>
      <c r="J31" s="45">
        <f t="shared" si="24"/>
        <v>3.465</v>
      </c>
      <c r="K31" s="45">
        <f t="shared" si="25"/>
        <v>0.46199999999999997</v>
      </c>
      <c r="L31" s="59">
        <f t="shared" si="30"/>
        <v>1.125</v>
      </c>
      <c r="M31" s="45">
        <f t="shared" si="26"/>
        <v>3.0029999999999997</v>
      </c>
      <c r="N31" s="45">
        <f t="shared" si="27"/>
        <v>0.46199999999999997</v>
      </c>
      <c r="O31" s="60">
        <f t="shared" si="31"/>
        <v>0.975</v>
      </c>
      <c r="P31" s="2"/>
      <c r="Q31" s="2"/>
      <c r="R31" s="2"/>
      <c r="S31" s="2"/>
      <c r="T31" s="2"/>
      <c r="U31" s="2"/>
      <c r="V31" s="2"/>
      <c r="W31" s="2"/>
    </row>
    <row r="32" spans="2:23" ht="12.75">
      <c r="B32" s="56">
        <v>0.8</v>
      </c>
      <c r="C32" s="136">
        <f t="shared" si="32"/>
        <v>0.536</v>
      </c>
      <c r="D32" s="45">
        <f t="shared" si="20"/>
        <v>5.808</v>
      </c>
      <c r="E32" s="45">
        <f t="shared" si="21"/>
        <v>0.528</v>
      </c>
      <c r="F32" s="59">
        <f t="shared" si="28"/>
        <v>1.65</v>
      </c>
      <c r="G32" s="45">
        <f t="shared" si="22"/>
        <v>5.28</v>
      </c>
      <c r="H32" s="45">
        <f t="shared" si="23"/>
        <v>0.528</v>
      </c>
      <c r="I32" s="59">
        <f t="shared" si="29"/>
        <v>1.5</v>
      </c>
      <c r="J32" s="45">
        <f t="shared" si="24"/>
        <v>3.96</v>
      </c>
      <c r="K32" s="45">
        <f t="shared" si="25"/>
        <v>0.528</v>
      </c>
      <c r="L32" s="59">
        <f t="shared" si="30"/>
        <v>1.125</v>
      </c>
      <c r="M32" s="45">
        <f t="shared" si="26"/>
        <v>3.4320000000000004</v>
      </c>
      <c r="N32" s="45">
        <f t="shared" si="27"/>
        <v>0.528</v>
      </c>
      <c r="O32" s="60">
        <f t="shared" si="31"/>
        <v>0.975</v>
      </c>
      <c r="P32" s="2"/>
      <c r="Q32" s="2"/>
      <c r="R32" s="2"/>
      <c r="S32" s="2"/>
      <c r="T32" s="2"/>
      <c r="U32" s="2"/>
      <c r="V32" s="2"/>
      <c r="W32" s="2"/>
    </row>
    <row r="33" spans="2:23" ht="12.75">
      <c r="B33" s="56">
        <v>0.9</v>
      </c>
      <c r="C33" s="136">
        <f t="shared" si="32"/>
        <v>0.6030000000000001</v>
      </c>
      <c r="D33" s="45">
        <f t="shared" si="20"/>
        <v>6.534000000000001</v>
      </c>
      <c r="E33" s="45">
        <f t="shared" si="21"/>
        <v>0.5940000000000001</v>
      </c>
      <c r="F33" s="59">
        <f t="shared" si="28"/>
        <v>1.65</v>
      </c>
      <c r="G33" s="45">
        <f t="shared" si="22"/>
        <v>5.940000000000001</v>
      </c>
      <c r="H33" s="45">
        <f t="shared" si="23"/>
        <v>0.5940000000000001</v>
      </c>
      <c r="I33" s="59">
        <f t="shared" si="29"/>
        <v>1.5</v>
      </c>
      <c r="J33" s="45">
        <f t="shared" si="24"/>
        <v>4.455000000000001</v>
      </c>
      <c r="K33" s="45">
        <f t="shared" si="25"/>
        <v>0.5940000000000001</v>
      </c>
      <c r="L33" s="59">
        <f t="shared" si="30"/>
        <v>1.125</v>
      </c>
      <c r="M33" s="45">
        <f t="shared" si="26"/>
        <v>3.8610000000000007</v>
      </c>
      <c r="N33" s="45">
        <f t="shared" si="27"/>
        <v>0.5940000000000001</v>
      </c>
      <c r="O33" s="60">
        <f t="shared" si="31"/>
        <v>0.975</v>
      </c>
      <c r="P33" s="2"/>
      <c r="Q33" s="2"/>
      <c r="R33" s="2"/>
      <c r="S33" s="2"/>
      <c r="T33" s="2"/>
      <c r="U33" s="2"/>
      <c r="V33" s="2"/>
      <c r="W33" s="2"/>
    </row>
    <row r="34" spans="2:23" ht="12.75">
      <c r="B34" s="56">
        <v>1</v>
      </c>
      <c r="C34" s="136">
        <f t="shared" si="32"/>
        <v>0.67</v>
      </c>
      <c r="D34" s="45">
        <f t="shared" si="20"/>
        <v>7.260000000000001</v>
      </c>
      <c r="E34" s="45">
        <f t="shared" si="21"/>
        <v>0.66</v>
      </c>
      <c r="F34" s="59">
        <f t="shared" si="28"/>
        <v>1.65</v>
      </c>
      <c r="G34" s="45">
        <f t="shared" si="22"/>
        <v>6.6000000000000005</v>
      </c>
      <c r="H34" s="45">
        <f t="shared" si="23"/>
        <v>0.66</v>
      </c>
      <c r="I34" s="59">
        <f t="shared" si="29"/>
        <v>1.5</v>
      </c>
      <c r="J34" s="45">
        <f t="shared" si="24"/>
        <v>4.95</v>
      </c>
      <c r="K34" s="45">
        <f t="shared" si="25"/>
        <v>0.66</v>
      </c>
      <c r="L34" s="59">
        <f t="shared" si="30"/>
        <v>1.125</v>
      </c>
      <c r="M34" s="45">
        <f t="shared" si="26"/>
        <v>4.29</v>
      </c>
      <c r="N34" s="45">
        <f t="shared" si="27"/>
        <v>0.66</v>
      </c>
      <c r="O34" s="60">
        <f t="shared" si="31"/>
        <v>0.975</v>
      </c>
      <c r="P34" s="2"/>
      <c r="Q34" s="2"/>
      <c r="R34" s="2"/>
      <c r="S34" s="2"/>
      <c r="T34" s="2"/>
      <c r="U34" s="2"/>
      <c r="V34" s="2"/>
      <c r="W34" s="2"/>
    </row>
    <row r="35" spans="2:23" ht="12.75">
      <c r="B35" s="56">
        <v>1.1</v>
      </c>
      <c r="C35" s="136">
        <f t="shared" si="32"/>
        <v>0.7370000000000001</v>
      </c>
      <c r="D35" s="45">
        <f t="shared" si="20"/>
        <v>7.986000000000001</v>
      </c>
      <c r="E35" s="45">
        <f t="shared" si="21"/>
        <v>0.7260000000000001</v>
      </c>
      <c r="F35" s="59">
        <f t="shared" si="28"/>
        <v>1.65</v>
      </c>
      <c r="G35" s="45">
        <f t="shared" si="22"/>
        <v>7.260000000000001</v>
      </c>
      <c r="H35" s="45">
        <f t="shared" si="23"/>
        <v>0.7260000000000001</v>
      </c>
      <c r="I35" s="59">
        <f t="shared" si="29"/>
        <v>1.5</v>
      </c>
      <c r="J35" s="45">
        <f t="shared" si="24"/>
        <v>5.445</v>
      </c>
      <c r="K35" s="45">
        <f t="shared" si="25"/>
        <v>0.7260000000000001</v>
      </c>
      <c r="L35" s="59">
        <f t="shared" si="30"/>
        <v>1.125</v>
      </c>
      <c r="M35" s="45">
        <f t="shared" si="26"/>
        <v>4.719</v>
      </c>
      <c r="N35" s="45">
        <f t="shared" si="27"/>
        <v>0.7260000000000001</v>
      </c>
      <c r="O35" s="60">
        <f t="shared" si="31"/>
        <v>0.975</v>
      </c>
      <c r="P35" s="2"/>
      <c r="Q35" s="2"/>
      <c r="R35" s="2"/>
      <c r="S35" s="2"/>
      <c r="T35" s="2"/>
      <c r="U35" s="2"/>
      <c r="V35" s="2"/>
      <c r="W35" s="2"/>
    </row>
    <row r="36" spans="2:23" ht="13.5" thickBot="1">
      <c r="B36" s="57">
        <v>1.2</v>
      </c>
      <c r="C36" s="139">
        <f t="shared" si="32"/>
        <v>0.804</v>
      </c>
      <c r="D36" s="46">
        <f t="shared" si="20"/>
        <v>8.712</v>
      </c>
      <c r="E36" s="46">
        <f t="shared" si="21"/>
        <v>0.792</v>
      </c>
      <c r="F36" s="46">
        <f t="shared" si="28"/>
        <v>1.65</v>
      </c>
      <c r="G36" s="46">
        <f t="shared" si="22"/>
        <v>7.92</v>
      </c>
      <c r="H36" s="46">
        <f t="shared" si="23"/>
        <v>0.792</v>
      </c>
      <c r="I36" s="46">
        <f t="shared" si="29"/>
        <v>1.5</v>
      </c>
      <c r="J36" s="46">
        <f t="shared" si="24"/>
        <v>5.94</v>
      </c>
      <c r="K36" s="46">
        <f t="shared" si="25"/>
        <v>0.792</v>
      </c>
      <c r="L36" s="46">
        <f t="shared" si="30"/>
        <v>1.125</v>
      </c>
      <c r="M36" s="46">
        <f t="shared" si="26"/>
        <v>5.148000000000001</v>
      </c>
      <c r="N36" s="46">
        <f t="shared" si="27"/>
        <v>0.792</v>
      </c>
      <c r="O36" s="43">
        <f t="shared" si="31"/>
        <v>0.975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3"/>
      <c r="G39" s="104"/>
      <c r="H39" s="104"/>
      <c r="I39" s="104"/>
      <c r="J39" s="104"/>
      <c r="K39" s="104"/>
      <c r="L39" s="104"/>
      <c r="M39" s="104"/>
      <c r="N39" s="104"/>
      <c r="O39" s="104"/>
      <c r="P39" s="104"/>
      <c r="Q39" s="2"/>
      <c r="R39" s="2"/>
      <c r="S39" s="2"/>
      <c r="T39" s="2"/>
      <c r="U39" s="2"/>
      <c r="V39" s="2"/>
      <c r="W39" s="2"/>
    </row>
    <row r="40" spans="2:23" ht="12.75">
      <c r="B40" s="14" t="s">
        <v>98</v>
      </c>
      <c r="C40" s="2">
        <f>H4*0.95</f>
        <v>57</v>
      </c>
      <c r="D40" s="2">
        <f>H4*1.05</f>
        <v>63</v>
      </c>
      <c r="E40" s="14" t="s">
        <v>97</v>
      </c>
      <c r="F40" s="104"/>
      <c r="G40" s="104"/>
      <c r="H40" s="104"/>
      <c r="I40" s="104"/>
      <c r="J40" s="104"/>
      <c r="K40" s="104"/>
      <c r="L40" s="104"/>
      <c r="M40" s="104"/>
      <c r="N40" s="104"/>
      <c r="O40" s="104"/>
      <c r="P40" s="104"/>
      <c r="Q40" s="2"/>
      <c r="R40" s="2"/>
      <c r="S40" s="2"/>
      <c r="T40" s="2"/>
      <c r="U40" s="2"/>
      <c r="V40" s="2"/>
      <c r="W40" s="2"/>
    </row>
    <row r="41" spans="2:23" ht="12.75">
      <c r="B41" s="2"/>
      <c r="C41" s="2"/>
      <c r="D41" s="2"/>
      <c r="E41" s="2"/>
      <c r="F41" s="104"/>
      <c r="G41" s="104"/>
      <c r="H41" s="104"/>
      <c r="I41" s="104"/>
      <c r="J41" s="104"/>
      <c r="K41" s="104"/>
      <c r="L41" s="104"/>
      <c r="M41" s="104"/>
      <c r="N41" s="104"/>
      <c r="O41" s="104"/>
      <c r="P41" s="104"/>
      <c r="Q41" s="2"/>
      <c r="R41" s="2"/>
      <c r="S41" s="2"/>
      <c r="T41" s="2"/>
      <c r="U41" s="2"/>
      <c r="V41" s="2"/>
      <c r="W41" s="2"/>
    </row>
    <row r="42" spans="2:23" ht="12.75">
      <c r="B42" s="2"/>
      <c r="C42" s="2"/>
      <c r="D42" s="2"/>
      <c r="E42" s="2"/>
      <c r="F42" s="104"/>
      <c r="G42" s="104"/>
      <c r="H42" s="104"/>
      <c r="I42" s="104"/>
      <c r="J42" s="104"/>
      <c r="K42" s="104"/>
      <c r="L42" s="104"/>
      <c r="M42" s="104"/>
      <c r="N42" s="104"/>
      <c r="O42" s="104"/>
      <c r="P42" s="104"/>
      <c r="Q42" s="2"/>
      <c r="R42" s="2"/>
      <c r="S42" s="2"/>
      <c r="T42" s="2"/>
      <c r="U42" s="2"/>
      <c r="V42" s="2"/>
      <c r="W42" s="2"/>
    </row>
    <row r="43" spans="2:23" ht="12.75">
      <c r="B43" s="2"/>
      <c r="C43" s="2"/>
      <c r="D43" s="2"/>
      <c r="E43" s="2"/>
      <c r="F43" s="104"/>
      <c r="G43" s="104"/>
      <c r="H43" s="104"/>
      <c r="I43" s="104"/>
      <c r="J43" s="104"/>
      <c r="K43" s="104"/>
      <c r="L43" s="104"/>
      <c r="M43" s="104"/>
      <c r="N43" s="104"/>
      <c r="O43" s="104"/>
      <c r="P43" s="104"/>
      <c r="Q43" s="2"/>
      <c r="R43" s="2"/>
      <c r="S43" s="2"/>
      <c r="T43" s="2"/>
      <c r="U43" s="2"/>
      <c r="V43" s="2"/>
      <c r="W43" s="2"/>
    </row>
    <row r="44" spans="2:23" ht="12.75">
      <c r="B44" s="2"/>
      <c r="C44" s="2"/>
      <c r="D44" s="2"/>
      <c r="E44" s="2"/>
      <c r="F44" s="104"/>
      <c r="G44" s="104"/>
      <c r="H44" s="104"/>
      <c r="I44" s="104"/>
      <c r="J44" s="104"/>
      <c r="K44" s="104"/>
      <c r="L44" s="104"/>
      <c r="M44" s="104"/>
      <c r="N44" s="104"/>
      <c r="O44" s="104"/>
      <c r="P44" s="104"/>
      <c r="Q44" s="2"/>
      <c r="R44" s="2"/>
      <c r="S44" s="2"/>
      <c r="T44" s="2"/>
      <c r="U44" s="2"/>
      <c r="V44" s="2"/>
      <c r="W44" s="2"/>
    </row>
    <row r="45" spans="2:23" ht="12.75">
      <c r="B45" s="2"/>
      <c r="C45" s="2"/>
      <c r="D45" s="2"/>
      <c r="E45" s="2"/>
      <c r="F45" s="104"/>
      <c r="G45" s="104"/>
      <c r="H45" s="104"/>
      <c r="I45" s="104"/>
      <c r="J45" s="104"/>
      <c r="K45" s="104"/>
      <c r="L45" s="104"/>
      <c r="M45" s="104"/>
      <c r="N45" s="104"/>
      <c r="O45" s="104"/>
      <c r="P45" s="104"/>
      <c r="Q45" s="2"/>
      <c r="R45" s="2"/>
      <c r="S45" s="2"/>
      <c r="T45" s="2"/>
      <c r="U45" s="2"/>
      <c r="V45" s="2"/>
      <c r="W45" s="2"/>
    </row>
  </sheetData>
  <sheetProtection/>
  <mergeCells count="44">
    <mergeCell ref="B12:C12"/>
    <mergeCell ref="B13:C13"/>
    <mergeCell ref="B14:C14"/>
    <mergeCell ref="B19:C19"/>
    <mergeCell ref="B20:C20"/>
    <mergeCell ref="B15:C15"/>
    <mergeCell ref="B16:C16"/>
    <mergeCell ref="B17:C17"/>
    <mergeCell ref="B18:C18"/>
    <mergeCell ref="Q7:Q10"/>
    <mergeCell ref="B6:C6"/>
    <mergeCell ref="D6:H6"/>
    <mergeCell ref="I6:M6"/>
    <mergeCell ref="N6:R6"/>
    <mergeCell ref="B11:C11"/>
    <mergeCell ref="V7:V10"/>
    <mergeCell ref="W7:W10"/>
    <mergeCell ref="T8:U8"/>
    <mergeCell ref="T9:U9"/>
    <mergeCell ref="S6:W6"/>
    <mergeCell ref="B7:C7"/>
    <mergeCell ref="E7:F7"/>
    <mergeCell ref="G7:G10"/>
    <mergeCell ref="H7:H10"/>
    <mergeCell ref="J7:K7"/>
    <mergeCell ref="J9:K9"/>
    <mergeCell ref="O9:P9"/>
    <mergeCell ref="B8:C8"/>
    <mergeCell ref="E8:F8"/>
    <mergeCell ref="J8:K8"/>
    <mergeCell ref="O8:P8"/>
    <mergeCell ref="L7:L10"/>
    <mergeCell ref="M7:M10"/>
    <mergeCell ref="O7:P7"/>
    <mergeCell ref="B10:C10"/>
    <mergeCell ref="R7:R10"/>
    <mergeCell ref="T7:U7"/>
    <mergeCell ref="M25:O25"/>
    <mergeCell ref="B25:C25"/>
    <mergeCell ref="D25:F25"/>
    <mergeCell ref="G25:I25"/>
    <mergeCell ref="J25:L25"/>
    <mergeCell ref="B9:C9"/>
    <mergeCell ref="E9:F9"/>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H4">
    <cfRule type="expression" priority="3" dxfId="28" stopIfTrue="1">
      <formula>"&gt;0.95*$H$4"</formula>
    </cfRule>
  </conditionalFormatting>
  <conditionalFormatting sqref="D11:F20 I11:K20 N11:P20 S11:U20">
    <cfRule type="cellIs" priority="4"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W45"/>
  <sheetViews>
    <sheetView zoomScalePageLayoutView="0" workbookViewId="0" topLeftCell="A1">
      <selection activeCell="I4" sqref="I4"/>
    </sheetView>
  </sheetViews>
  <sheetFormatPr defaultColWidth="9.140625" defaultRowHeight="12.75"/>
  <cols>
    <col min="1" max="1" width="2.57421875" style="0" customWidth="1"/>
    <col min="2" max="2" width="11.14062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 t="s">
        <v>45</v>
      </c>
      <c r="C2" s="2"/>
      <c r="F2" s="3" t="s">
        <v>47</v>
      </c>
      <c r="G2" s="2"/>
      <c r="H2" s="2"/>
      <c r="I2" s="3"/>
      <c r="J2" s="2"/>
      <c r="K2" s="14" t="s">
        <v>6</v>
      </c>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60</v>
      </c>
      <c r="I4" s="3" t="s">
        <v>97</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ht="19.5" customHeight="1">
      <c r="B6" s="217" t="s">
        <v>2</v>
      </c>
      <c r="C6" s="218"/>
      <c r="D6" s="219" t="s">
        <v>29</v>
      </c>
      <c r="E6" s="220"/>
      <c r="F6" s="220"/>
      <c r="G6" s="221"/>
      <c r="H6" s="222"/>
      <c r="I6" s="223" t="s">
        <v>28</v>
      </c>
      <c r="J6" s="224"/>
      <c r="K6" s="224"/>
      <c r="L6" s="225"/>
      <c r="M6" s="226"/>
      <c r="N6" s="227" t="s">
        <v>30</v>
      </c>
      <c r="O6" s="210"/>
      <c r="P6" s="210"/>
      <c r="Q6" s="211"/>
      <c r="R6" s="212"/>
      <c r="S6" s="209" t="s">
        <v>31</v>
      </c>
      <c r="T6" s="210"/>
      <c r="U6" s="210"/>
      <c r="V6" s="211"/>
      <c r="W6" s="212"/>
    </row>
    <row r="7" spans="2:23" ht="19.5" customHeight="1">
      <c r="B7" s="199" t="s">
        <v>3</v>
      </c>
      <c r="C7" s="200"/>
      <c r="D7" s="66">
        <f>Speeds!E58</f>
        <v>15</v>
      </c>
      <c r="E7" s="193" t="s">
        <v>33</v>
      </c>
      <c r="F7" s="194"/>
      <c r="G7" s="213" t="s">
        <v>34</v>
      </c>
      <c r="H7" s="215" t="s">
        <v>35</v>
      </c>
      <c r="I7" s="44">
        <f>Speeds!E61</f>
        <v>13</v>
      </c>
      <c r="J7" s="193" t="s">
        <v>33</v>
      </c>
      <c r="K7" s="194"/>
      <c r="L7" s="207" t="s">
        <v>34</v>
      </c>
      <c r="M7" s="190" t="s">
        <v>35</v>
      </c>
      <c r="N7" s="15">
        <f>Speeds!E64</f>
        <v>11</v>
      </c>
      <c r="O7" s="193" t="s">
        <v>33</v>
      </c>
      <c r="P7" s="194"/>
      <c r="Q7" s="207" t="s">
        <v>34</v>
      </c>
      <c r="R7" s="190" t="s">
        <v>35</v>
      </c>
      <c r="S7" s="15">
        <f>Speeds!E67</f>
        <v>10</v>
      </c>
      <c r="T7" s="193" t="s">
        <v>33</v>
      </c>
      <c r="U7" s="194"/>
      <c r="V7" s="207" t="s">
        <v>34</v>
      </c>
      <c r="W7" s="190" t="s">
        <v>35</v>
      </c>
    </row>
    <row r="8" spans="2:23" ht="19.5" customHeight="1">
      <c r="B8" s="199" t="s">
        <v>4</v>
      </c>
      <c r="C8" s="200"/>
      <c r="D8" s="47">
        <f>Speeds!E59</f>
        <v>11</v>
      </c>
      <c r="E8" s="201" t="s">
        <v>33</v>
      </c>
      <c r="F8" s="202"/>
      <c r="G8" s="214"/>
      <c r="H8" s="216"/>
      <c r="I8" s="44">
        <f>Speeds!E62</f>
        <v>10</v>
      </c>
      <c r="J8" s="205" t="s">
        <v>33</v>
      </c>
      <c r="K8" s="206"/>
      <c r="L8" s="208"/>
      <c r="M8" s="191"/>
      <c r="N8" s="15">
        <f>Speeds!E65</f>
        <v>7.5</v>
      </c>
      <c r="O8" s="205" t="s">
        <v>33</v>
      </c>
      <c r="P8" s="206"/>
      <c r="Q8" s="208"/>
      <c r="R8" s="191"/>
      <c r="S8" s="15">
        <f>Speeds!E68</f>
        <v>6.5</v>
      </c>
      <c r="T8" s="205" t="s">
        <v>33</v>
      </c>
      <c r="U8" s="206"/>
      <c r="V8" s="208"/>
      <c r="W8" s="191"/>
    </row>
    <row r="9" spans="2:23" ht="19.5" customHeight="1">
      <c r="B9" s="199" t="s">
        <v>5</v>
      </c>
      <c r="C9" s="200"/>
      <c r="D9" s="47">
        <f>Speeds!E60</f>
        <v>8</v>
      </c>
      <c r="E9" s="201" t="s">
        <v>33</v>
      </c>
      <c r="F9" s="202"/>
      <c r="G9" s="214"/>
      <c r="H9" s="216"/>
      <c r="I9" s="44">
        <f>Speeds!E63</f>
        <v>7</v>
      </c>
      <c r="J9" s="203" t="s">
        <v>33</v>
      </c>
      <c r="K9" s="204"/>
      <c r="L9" s="208"/>
      <c r="M9" s="191"/>
      <c r="N9" s="15">
        <f>Speeds!E66</f>
        <v>5.5</v>
      </c>
      <c r="O9" s="203" t="s">
        <v>33</v>
      </c>
      <c r="P9" s="204"/>
      <c r="Q9" s="208"/>
      <c r="R9" s="191"/>
      <c r="S9" s="44">
        <f>Speeds!E69</f>
        <v>5.5</v>
      </c>
      <c r="T9" s="203" t="s">
        <v>33</v>
      </c>
      <c r="U9" s="204"/>
      <c r="V9" s="208"/>
      <c r="W9" s="191"/>
    </row>
    <row r="10" spans="2:23" ht="30" customHeight="1" thickBot="1">
      <c r="B10" s="188" t="s">
        <v>32</v>
      </c>
      <c r="C10" s="189"/>
      <c r="D10" s="137" t="s">
        <v>51</v>
      </c>
      <c r="E10" s="138" t="s">
        <v>52</v>
      </c>
      <c r="F10" s="138" t="s">
        <v>53</v>
      </c>
      <c r="G10" s="214"/>
      <c r="H10" s="200"/>
      <c r="I10" s="137" t="s">
        <v>51</v>
      </c>
      <c r="J10" s="138" t="s">
        <v>52</v>
      </c>
      <c r="K10" s="138" t="s">
        <v>53</v>
      </c>
      <c r="L10" s="208"/>
      <c r="M10" s="192"/>
      <c r="N10" s="137" t="s">
        <v>51</v>
      </c>
      <c r="O10" s="138" t="s">
        <v>52</v>
      </c>
      <c r="P10" s="138" t="s">
        <v>53</v>
      </c>
      <c r="Q10" s="208"/>
      <c r="R10" s="192"/>
      <c r="S10" s="137" t="s">
        <v>51</v>
      </c>
      <c r="T10" s="138" t="s">
        <v>52</v>
      </c>
      <c r="U10" s="138" t="s">
        <v>53</v>
      </c>
      <c r="V10" s="208"/>
      <c r="W10" s="192"/>
    </row>
    <row r="11" spans="2:23" s="70" customFormat="1" ht="19.5" customHeight="1">
      <c r="B11" s="228">
        <v>0.3</v>
      </c>
      <c r="C11" s="240"/>
      <c r="D11" s="71">
        <f aca="true" t="shared" si="0" ref="D11:D20">G11+H11+G11+D27+H11+F27</f>
        <v>19.428</v>
      </c>
      <c r="E11" s="72">
        <f aca="true" t="shared" si="1" ref="E11:E20">D11+G11+H11</f>
        <v>27.228</v>
      </c>
      <c r="F11" s="72">
        <f aca="true" t="shared" si="2" ref="F11:F20">E11+G11+H11</f>
        <v>35.028</v>
      </c>
      <c r="G11" s="72">
        <f aca="true" t="shared" si="3" ref="G11:G20">B11*$D$7</f>
        <v>4.5</v>
      </c>
      <c r="H11" s="73">
        <f aca="true" t="shared" si="4" ref="H11:H20">B11*$D$8</f>
        <v>3.3</v>
      </c>
      <c r="I11" s="71">
        <f aca="true" t="shared" si="5" ref="I11:I20">L11+M11+L11+G27+M11+I27</f>
        <v>17.28</v>
      </c>
      <c r="J11" s="72">
        <f aca="true" t="shared" si="6" ref="J11:J20">I11+L11+M11</f>
        <v>24.18</v>
      </c>
      <c r="K11" s="72">
        <f aca="true" t="shared" si="7" ref="K11:K20">J11+L11+M11</f>
        <v>31.08</v>
      </c>
      <c r="L11" s="72">
        <f aca="true" t="shared" si="8" ref="L11:L20">B11*$I$7</f>
        <v>3.9</v>
      </c>
      <c r="M11" s="73">
        <f aca="true" t="shared" si="9" ref="M11:M20">B11*$I$8</f>
        <v>3</v>
      </c>
      <c r="N11" s="71">
        <f aca="true" t="shared" si="10" ref="N11:N20">Q11+R11+Q11+J27+R11+L27</f>
        <v>13.709999999999999</v>
      </c>
      <c r="O11" s="72">
        <f aca="true" t="shared" si="11" ref="O11:O20">N11+Q11+R11</f>
        <v>19.259999999999998</v>
      </c>
      <c r="P11" s="72">
        <f aca="true" t="shared" si="12" ref="P11:P20">O11+Q11+R11</f>
        <v>24.81</v>
      </c>
      <c r="Q11" s="72">
        <f aca="true" t="shared" si="13" ref="Q11:Q20">B11*$N$7</f>
        <v>3.3</v>
      </c>
      <c r="R11" s="73">
        <f aca="true" t="shared" si="14" ref="R11:R20">B11*$N$8</f>
        <v>2.25</v>
      </c>
      <c r="S11" s="71">
        <f aca="true" t="shared" si="15" ref="S11:S20">V11+W11+V11+M27+W11+O27</f>
        <v>12.161999999999999</v>
      </c>
      <c r="T11" s="72">
        <f aca="true" t="shared" si="16" ref="T11:T20">S11+V11+W11</f>
        <v>17.112</v>
      </c>
      <c r="U11" s="72">
        <f aca="true" t="shared" si="17" ref="U11:U20">T11+V11+W11</f>
        <v>22.061999999999998</v>
      </c>
      <c r="V11" s="74">
        <f aca="true" t="shared" si="18" ref="V11:V20">B11*$S$7</f>
        <v>3</v>
      </c>
      <c r="W11" s="75">
        <f aca="true" t="shared" si="19" ref="W11:W20">B11*$S$8</f>
        <v>1.95</v>
      </c>
    </row>
    <row r="12" spans="2:23" s="70" customFormat="1" ht="19.5" customHeight="1">
      <c r="B12" s="230">
        <v>0.4</v>
      </c>
      <c r="C12" s="237"/>
      <c r="D12" s="76">
        <f t="shared" si="0"/>
        <v>25.354</v>
      </c>
      <c r="E12" s="77">
        <f t="shared" si="1"/>
        <v>35.754</v>
      </c>
      <c r="F12" s="77">
        <f t="shared" si="2"/>
        <v>46.153999999999996</v>
      </c>
      <c r="G12" s="77">
        <f t="shared" si="3"/>
        <v>6</v>
      </c>
      <c r="H12" s="78">
        <f t="shared" si="4"/>
        <v>4.4</v>
      </c>
      <c r="I12" s="76">
        <f t="shared" si="5"/>
        <v>22.54</v>
      </c>
      <c r="J12" s="77">
        <f t="shared" si="6"/>
        <v>31.74</v>
      </c>
      <c r="K12" s="77">
        <f t="shared" si="7"/>
        <v>40.94</v>
      </c>
      <c r="L12" s="77">
        <f t="shared" si="8"/>
        <v>5.2</v>
      </c>
      <c r="M12" s="78">
        <f t="shared" si="9"/>
        <v>4</v>
      </c>
      <c r="N12" s="76">
        <f t="shared" si="10"/>
        <v>17.905</v>
      </c>
      <c r="O12" s="77">
        <f t="shared" si="11"/>
        <v>25.305</v>
      </c>
      <c r="P12" s="77">
        <f t="shared" si="12"/>
        <v>32.705</v>
      </c>
      <c r="Q12" s="77">
        <f t="shared" si="13"/>
        <v>4.4</v>
      </c>
      <c r="R12" s="78">
        <f t="shared" si="14"/>
        <v>3</v>
      </c>
      <c r="S12" s="76">
        <f t="shared" si="15"/>
        <v>15.890999999999998</v>
      </c>
      <c r="T12" s="77">
        <f t="shared" si="16"/>
        <v>22.491</v>
      </c>
      <c r="U12" s="77">
        <f t="shared" si="17"/>
        <v>29.091</v>
      </c>
      <c r="V12" s="79">
        <f t="shared" si="18"/>
        <v>4</v>
      </c>
      <c r="W12" s="80">
        <f t="shared" si="19"/>
        <v>2.6</v>
      </c>
    </row>
    <row r="13" spans="2:23" s="70" customFormat="1" ht="19.5" customHeight="1">
      <c r="B13" s="232">
        <v>0.5</v>
      </c>
      <c r="C13" s="237"/>
      <c r="D13" s="76">
        <f t="shared" si="0"/>
        <v>31.279999999999998</v>
      </c>
      <c r="E13" s="77">
        <f t="shared" si="1"/>
        <v>44.28</v>
      </c>
      <c r="F13" s="77">
        <f t="shared" si="2"/>
        <v>57.28</v>
      </c>
      <c r="G13" s="77">
        <f t="shared" si="3"/>
        <v>7.5</v>
      </c>
      <c r="H13" s="78">
        <f t="shared" si="4"/>
        <v>5.5</v>
      </c>
      <c r="I13" s="76">
        <f t="shared" si="5"/>
        <v>27.8</v>
      </c>
      <c r="J13" s="77">
        <f t="shared" si="6"/>
        <v>39.3</v>
      </c>
      <c r="K13" s="77">
        <f t="shared" si="7"/>
        <v>50.8</v>
      </c>
      <c r="L13" s="77">
        <f t="shared" si="8"/>
        <v>6.5</v>
      </c>
      <c r="M13" s="78">
        <f t="shared" si="9"/>
        <v>5</v>
      </c>
      <c r="N13" s="76">
        <f t="shared" si="10"/>
        <v>22.1</v>
      </c>
      <c r="O13" s="77">
        <f t="shared" si="11"/>
        <v>31.35</v>
      </c>
      <c r="P13" s="77">
        <f t="shared" si="12"/>
        <v>40.6</v>
      </c>
      <c r="Q13" s="77">
        <f t="shared" si="13"/>
        <v>5.5</v>
      </c>
      <c r="R13" s="78">
        <f t="shared" si="14"/>
        <v>3.75</v>
      </c>
      <c r="S13" s="76">
        <f t="shared" si="15"/>
        <v>19.62</v>
      </c>
      <c r="T13" s="77">
        <f t="shared" si="16"/>
        <v>27.87</v>
      </c>
      <c r="U13" s="77">
        <f t="shared" si="17"/>
        <v>36.120000000000005</v>
      </c>
      <c r="V13" s="79">
        <f t="shared" si="18"/>
        <v>5</v>
      </c>
      <c r="W13" s="80">
        <f t="shared" si="19"/>
        <v>3.25</v>
      </c>
    </row>
    <row r="14" spans="2:23" s="70" customFormat="1" ht="19.5" customHeight="1">
      <c r="B14" s="232">
        <v>0.6</v>
      </c>
      <c r="C14" s="237"/>
      <c r="D14" s="76">
        <f t="shared" si="0"/>
        <v>37.206</v>
      </c>
      <c r="E14" s="77">
        <f t="shared" si="1"/>
        <v>52.806000000000004</v>
      </c>
      <c r="F14" s="77">
        <f t="shared" si="2"/>
        <v>68.406</v>
      </c>
      <c r="G14" s="77">
        <f t="shared" si="3"/>
        <v>9</v>
      </c>
      <c r="H14" s="78">
        <f t="shared" si="4"/>
        <v>6.6</v>
      </c>
      <c r="I14" s="76">
        <f t="shared" si="5"/>
        <v>33.06</v>
      </c>
      <c r="J14" s="77">
        <f t="shared" si="6"/>
        <v>46.86</v>
      </c>
      <c r="K14" s="77">
        <f t="shared" si="7"/>
        <v>60.66</v>
      </c>
      <c r="L14" s="77">
        <f t="shared" si="8"/>
        <v>7.8</v>
      </c>
      <c r="M14" s="78">
        <f t="shared" si="9"/>
        <v>6</v>
      </c>
      <c r="N14" s="76">
        <f t="shared" si="10"/>
        <v>26.294999999999998</v>
      </c>
      <c r="O14" s="77">
        <f t="shared" si="11"/>
        <v>37.394999999999996</v>
      </c>
      <c r="P14" s="77">
        <f t="shared" si="12"/>
        <v>48.495</v>
      </c>
      <c r="Q14" s="77">
        <f t="shared" si="13"/>
        <v>6.6</v>
      </c>
      <c r="R14" s="78">
        <f t="shared" si="14"/>
        <v>4.5</v>
      </c>
      <c r="S14" s="76">
        <f t="shared" si="15"/>
        <v>23.349</v>
      </c>
      <c r="T14" s="77">
        <f t="shared" si="16"/>
        <v>33.249</v>
      </c>
      <c r="U14" s="77">
        <f t="shared" si="17"/>
        <v>43.149</v>
      </c>
      <c r="V14" s="79">
        <f t="shared" si="18"/>
        <v>6</v>
      </c>
      <c r="W14" s="80">
        <f t="shared" si="19"/>
        <v>3.9</v>
      </c>
    </row>
    <row r="15" spans="2:23" s="70" customFormat="1" ht="19.5" customHeight="1">
      <c r="B15" s="232">
        <v>0.7</v>
      </c>
      <c r="C15" s="237"/>
      <c r="D15" s="76">
        <f t="shared" si="0"/>
        <v>43.132</v>
      </c>
      <c r="E15" s="77">
        <f t="shared" si="1"/>
        <v>61.331999999999994</v>
      </c>
      <c r="F15" s="77">
        <f t="shared" si="2"/>
        <v>79.532</v>
      </c>
      <c r="G15" s="77">
        <f t="shared" si="3"/>
        <v>10.5</v>
      </c>
      <c r="H15" s="78">
        <f t="shared" si="4"/>
        <v>7.699999999999999</v>
      </c>
      <c r="I15" s="76">
        <f t="shared" si="5"/>
        <v>38.32</v>
      </c>
      <c r="J15" s="77">
        <f t="shared" si="6"/>
        <v>54.42</v>
      </c>
      <c r="K15" s="77">
        <f t="shared" si="7"/>
        <v>70.52000000000001</v>
      </c>
      <c r="L15" s="77">
        <f t="shared" si="8"/>
        <v>9.1</v>
      </c>
      <c r="M15" s="78">
        <f t="shared" si="9"/>
        <v>7</v>
      </c>
      <c r="N15" s="76">
        <f t="shared" si="10"/>
        <v>30.49</v>
      </c>
      <c r="O15" s="77">
        <f t="shared" si="11"/>
        <v>43.44</v>
      </c>
      <c r="P15" s="77">
        <f t="shared" si="12"/>
        <v>56.39</v>
      </c>
      <c r="Q15" s="77">
        <f t="shared" si="13"/>
        <v>7.699999999999999</v>
      </c>
      <c r="R15" s="78">
        <f t="shared" si="14"/>
        <v>5.25</v>
      </c>
      <c r="S15" s="76">
        <f t="shared" si="15"/>
        <v>27.078000000000003</v>
      </c>
      <c r="T15" s="81">
        <f t="shared" si="16"/>
        <v>38.628</v>
      </c>
      <c r="U15" s="77">
        <f t="shared" si="17"/>
        <v>50.178</v>
      </c>
      <c r="V15" s="79">
        <f t="shared" si="18"/>
        <v>7</v>
      </c>
      <c r="W15" s="80">
        <f t="shared" si="19"/>
        <v>4.55</v>
      </c>
    </row>
    <row r="16" spans="2:23" s="70" customFormat="1" ht="19.5" customHeight="1">
      <c r="B16" s="232">
        <v>0.8</v>
      </c>
      <c r="C16" s="237"/>
      <c r="D16" s="76">
        <f t="shared" si="0"/>
        <v>49.058</v>
      </c>
      <c r="E16" s="77">
        <f t="shared" si="1"/>
        <v>69.858</v>
      </c>
      <c r="F16" s="77">
        <f t="shared" si="2"/>
        <v>90.658</v>
      </c>
      <c r="G16" s="77">
        <f t="shared" si="3"/>
        <v>12</v>
      </c>
      <c r="H16" s="78">
        <f t="shared" si="4"/>
        <v>8.8</v>
      </c>
      <c r="I16" s="76">
        <f t="shared" si="5"/>
        <v>43.58</v>
      </c>
      <c r="J16" s="77">
        <f t="shared" si="6"/>
        <v>61.98</v>
      </c>
      <c r="K16" s="77">
        <f t="shared" si="7"/>
        <v>80.38</v>
      </c>
      <c r="L16" s="77">
        <f t="shared" si="8"/>
        <v>10.4</v>
      </c>
      <c r="M16" s="78">
        <f t="shared" si="9"/>
        <v>8</v>
      </c>
      <c r="N16" s="76">
        <f t="shared" si="10"/>
        <v>34.685</v>
      </c>
      <c r="O16" s="77">
        <f t="shared" si="11"/>
        <v>49.485</v>
      </c>
      <c r="P16" s="77">
        <f t="shared" si="12"/>
        <v>64.285</v>
      </c>
      <c r="Q16" s="77">
        <f t="shared" si="13"/>
        <v>8.8</v>
      </c>
      <c r="R16" s="78">
        <f t="shared" si="14"/>
        <v>6</v>
      </c>
      <c r="S16" s="76">
        <f t="shared" si="15"/>
        <v>30.807</v>
      </c>
      <c r="T16" s="77">
        <f t="shared" si="16"/>
        <v>44.007000000000005</v>
      </c>
      <c r="U16" s="77">
        <f t="shared" si="17"/>
        <v>57.20700000000001</v>
      </c>
      <c r="V16" s="79">
        <f t="shared" si="18"/>
        <v>8</v>
      </c>
      <c r="W16" s="80">
        <f t="shared" si="19"/>
        <v>5.2</v>
      </c>
    </row>
    <row r="17" spans="2:23" s="70" customFormat="1" ht="19.5" customHeight="1">
      <c r="B17" s="232">
        <v>0.9</v>
      </c>
      <c r="C17" s="237"/>
      <c r="D17" s="76">
        <f t="shared" si="0"/>
        <v>54.983999999999995</v>
      </c>
      <c r="E17" s="77">
        <f t="shared" si="1"/>
        <v>78.384</v>
      </c>
      <c r="F17" s="77">
        <f t="shared" si="2"/>
        <v>101.784</v>
      </c>
      <c r="G17" s="77">
        <f t="shared" si="3"/>
        <v>13.5</v>
      </c>
      <c r="H17" s="78">
        <f t="shared" si="4"/>
        <v>9.9</v>
      </c>
      <c r="I17" s="76">
        <f t="shared" si="5"/>
        <v>48.84</v>
      </c>
      <c r="J17" s="77">
        <f t="shared" si="6"/>
        <v>69.54</v>
      </c>
      <c r="K17" s="77">
        <f t="shared" si="7"/>
        <v>90.24000000000001</v>
      </c>
      <c r="L17" s="77">
        <f t="shared" si="8"/>
        <v>11.700000000000001</v>
      </c>
      <c r="M17" s="78">
        <f t="shared" si="9"/>
        <v>9</v>
      </c>
      <c r="N17" s="76">
        <f t="shared" si="10"/>
        <v>38.879999999999995</v>
      </c>
      <c r="O17" s="77">
        <f t="shared" si="11"/>
        <v>55.529999999999994</v>
      </c>
      <c r="P17" s="77">
        <f t="shared" si="12"/>
        <v>72.17999999999999</v>
      </c>
      <c r="Q17" s="77">
        <f t="shared" si="13"/>
        <v>9.9</v>
      </c>
      <c r="R17" s="78">
        <f t="shared" si="14"/>
        <v>6.75</v>
      </c>
      <c r="S17" s="76">
        <f t="shared" si="15"/>
        <v>34.536</v>
      </c>
      <c r="T17" s="77">
        <f t="shared" si="16"/>
        <v>49.386</v>
      </c>
      <c r="U17" s="77">
        <f t="shared" si="17"/>
        <v>64.236</v>
      </c>
      <c r="V17" s="79">
        <f t="shared" si="18"/>
        <v>9</v>
      </c>
      <c r="W17" s="80">
        <f t="shared" si="19"/>
        <v>5.8500000000000005</v>
      </c>
    </row>
    <row r="18" spans="2:23" s="70" customFormat="1" ht="19.5" customHeight="1">
      <c r="B18" s="235">
        <v>1</v>
      </c>
      <c r="C18" s="239"/>
      <c r="D18" s="76">
        <f t="shared" si="0"/>
        <v>60.91</v>
      </c>
      <c r="E18" s="77">
        <f t="shared" si="1"/>
        <v>86.91</v>
      </c>
      <c r="F18" s="77">
        <f t="shared" si="2"/>
        <v>112.91</v>
      </c>
      <c r="G18" s="77">
        <f t="shared" si="3"/>
        <v>15</v>
      </c>
      <c r="H18" s="78">
        <f t="shared" si="4"/>
        <v>11</v>
      </c>
      <c r="I18" s="76">
        <f t="shared" si="5"/>
        <v>54.1</v>
      </c>
      <c r="J18" s="77">
        <f t="shared" si="6"/>
        <v>77.1</v>
      </c>
      <c r="K18" s="77">
        <f t="shared" si="7"/>
        <v>100.1</v>
      </c>
      <c r="L18" s="77">
        <f t="shared" si="8"/>
        <v>13</v>
      </c>
      <c r="M18" s="78">
        <f t="shared" si="9"/>
        <v>10</v>
      </c>
      <c r="N18" s="76">
        <f t="shared" si="10"/>
        <v>43.075</v>
      </c>
      <c r="O18" s="77">
        <f t="shared" si="11"/>
        <v>61.575</v>
      </c>
      <c r="P18" s="77">
        <f t="shared" si="12"/>
        <v>80.075</v>
      </c>
      <c r="Q18" s="77">
        <f t="shared" si="13"/>
        <v>11</v>
      </c>
      <c r="R18" s="78">
        <f t="shared" si="14"/>
        <v>7.5</v>
      </c>
      <c r="S18" s="76">
        <f t="shared" si="15"/>
        <v>38.265</v>
      </c>
      <c r="T18" s="77">
        <f t="shared" si="16"/>
        <v>54.765</v>
      </c>
      <c r="U18" s="77">
        <f t="shared" si="17"/>
        <v>71.265</v>
      </c>
      <c r="V18" s="79">
        <f t="shared" si="18"/>
        <v>10</v>
      </c>
      <c r="W18" s="80">
        <f t="shared" si="19"/>
        <v>6.5</v>
      </c>
    </row>
    <row r="19" spans="2:23" s="70" customFormat="1" ht="19.5" customHeight="1">
      <c r="B19" s="232">
        <v>1.1</v>
      </c>
      <c r="C19" s="237"/>
      <c r="D19" s="76">
        <f t="shared" si="0"/>
        <v>66.83600000000001</v>
      </c>
      <c r="E19" s="77">
        <f t="shared" si="1"/>
        <v>95.436</v>
      </c>
      <c r="F19" s="77">
        <f t="shared" si="2"/>
        <v>124.036</v>
      </c>
      <c r="G19" s="77">
        <f t="shared" si="3"/>
        <v>16.5</v>
      </c>
      <c r="H19" s="78">
        <f t="shared" si="4"/>
        <v>12.100000000000001</v>
      </c>
      <c r="I19" s="76">
        <f t="shared" si="5"/>
        <v>59.36</v>
      </c>
      <c r="J19" s="77">
        <f t="shared" si="6"/>
        <v>84.66</v>
      </c>
      <c r="K19" s="77">
        <f t="shared" si="7"/>
        <v>109.96</v>
      </c>
      <c r="L19" s="77">
        <f t="shared" si="8"/>
        <v>14.3</v>
      </c>
      <c r="M19" s="78">
        <f t="shared" si="9"/>
        <v>11</v>
      </c>
      <c r="N19" s="76">
        <f t="shared" si="10"/>
        <v>47.27</v>
      </c>
      <c r="O19" s="77">
        <f t="shared" si="11"/>
        <v>67.62</v>
      </c>
      <c r="P19" s="77">
        <f t="shared" si="12"/>
        <v>87.97</v>
      </c>
      <c r="Q19" s="77">
        <f t="shared" si="13"/>
        <v>12.100000000000001</v>
      </c>
      <c r="R19" s="78">
        <f t="shared" si="14"/>
        <v>8.25</v>
      </c>
      <c r="S19" s="76">
        <f t="shared" si="15"/>
        <v>41.994</v>
      </c>
      <c r="T19" s="77">
        <f t="shared" si="16"/>
        <v>60.144</v>
      </c>
      <c r="U19" s="77">
        <f t="shared" si="17"/>
        <v>78.29400000000001</v>
      </c>
      <c r="V19" s="79">
        <f t="shared" si="18"/>
        <v>11</v>
      </c>
      <c r="W19" s="80">
        <f t="shared" si="19"/>
        <v>7.15</v>
      </c>
    </row>
    <row r="20" spans="2:23" s="70" customFormat="1" ht="19.5" customHeight="1" thickBot="1">
      <c r="B20" s="233">
        <v>1.2</v>
      </c>
      <c r="C20" s="238"/>
      <c r="D20" s="82">
        <f t="shared" si="0"/>
        <v>72.76200000000001</v>
      </c>
      <c r="E20" s="83">
        <f t="shared" si="1"/>
        <v>103.96200000000002</v>
      </c>
      <c r="F20" s="83">
        <f t="shared" si="2"/>
        <v>135.162</v>
      </c>
      <c r="G20" s="83">
        <f t="shared" si="3"/>
        <v>18</v>
      </c>
      <c r="H20" s="84">
        <f t="shared" si="4"/>
        <v>13.2</v>
      </c>
      <c r="I20" s="82">
        <f t="shared" si="5"/>
        <v>64.62</v>
      </c>
      <c r="J20" s="83">
        <f t="shared" si="6"/>
        <v>92.22</v>
      </c>
      <c r="K20" s="83">
        <f t="shared" si="7"/>
        <v>119.82</v>
      </c>
      <c r="L20" s="83">
        <f t="shared" si="8"/>
        <v>15.6</v>
      </c>
      <c r="M20" s="84">
        <f t="shared" si="9"/>
        <v>12</v>
      </c>
      <c r="N20" s="82">
        <f t="shared" si="10"/>
        <v>51.464999999999996</v>
      </c>
      <c r="O20" s="83">
        <f t="shared" si="11"/>
        <v>73.66499999999999</v>
      </c>
      <c r="P20" s="83">
        <f t="shared" si="12"/>
        <v>95.865</v>
      </c>
      <c r="Q20" s="83">
        <f t="shared" si="13"/>
        <v>13.2</v>
      </c>
      <c r="R20" s="84">
        <f t="shared" si="14"/>
        <v>9</v>
      </c>
      <c r="S20" s="82">
        <f t="shared" si="15"/>
        <v>45.723</v>
      </c>
      <c r="T20" s="85">
        <f t="shared" si="16"/>
        <v>65.523</v>
      </c>
      <c r="U20" s="83">
        <f t="shared" si="17"/>
        <v>85.323</v>
      </c>
      <c r="V20" s="86">
        <f t="shared" si="18"/>
        <v>12</v>
      </c>
      <c r="W20" s="87">
        <f t="shared" si="19"/>
        <v>7.8</v>
      </c>
    </row>
    <row r="21" spans="2:23" ht="1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97" t="s">
        <v>36</v>
      </c>
      <c r="C25" s="198"/>
      <c r="D25" s="195" t="s">
        <v>16</v>
      </c>
      <c r="E25" s="195"/>
      <c r="F25" s="195"/>
      <c r="G25" s="195" t="s">
        <v>17</v>
      </c>
      <c r="H25" s="195"/>
      <c r="I25" s="195"/>
      <c r="J25" s="195" t="s">
        <v>18</v>
      </c>
      <c r="K25" s="195"/>
      <c r="L25" s="195"/>
      <c r="M25" s="195" t="s">
        <v>19</v>
      </c>
      <c r="N25" s="195"/>
      <c r="O25" s="196"/>
      <c r="P25" s="2"/>
      <c r="Q25" s="2"/>
      <c r="R25" s="2"/>
      <c r="S25" s="2"/>
      <c r="T25" s="2"/>
      <c r="U25" s="2"/>
      <c r="V25" s="2"/>
      <c r="W25" s="2"/>
    </row>
    <row r="26" spans="2:23" ht="51.7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5">
        <f>0.66*B27</f>
        <v>0.198</v>
      </c>
      <c r="D27" s="59">
        <f aca="true" t="shared" si="20" ref="D27:D36">E27*($D$8)</f>
        <v>2.178</v>
      </c>
      <c r="E27" s="59">
        <f aca="true" t="shared" si="21" ref="E27:E36">0.66*B27</f>
        <v>0.198</v>
      </c>
      <c r="F27" s="59">
        <f>0.15*$D$8</f>
        <v>1.65</v>
      </c>
      <c r="G27" s="59">
        <f aca="true" t="shared" si="22" ref="G27:G36">H27*($I$8)</f>
        <v>1.98</v>
      </c>
      <c r="H27" s="59">
        <f aca="true" t="shared" si="23" ref="H27:H36">0.66*B27</f>
        <v>0.198</v>
      </c>
      <c r="I27" s="59">
        <f>0.15*$I$8</f>
        <v>1.5</v>
      </c>
      <c r="J27" s="59">
        <f aca="true" t="shared" si="24" ref="J27:J36">K27*($N$8)</f>
        <v>1.485</v>
      </c>
      <c r="K27" s="59">
        <f aca="true" t="shared" si="25" ref="K27:K36">0.66*B27</f>
        <v>0.198</v>
      </c>
      <c r="L27" s="59">
        <f>0.15*$N$8</f>
        <v>1.125</v>
      </c>
      <c r="M27" s="59">
        <f aca="true" t="shared" si="26" ref="M27:M36">N27*($S$8)</f>
        <v>1.2870000000000001</v>
      </c>
      <c r="N27" s="59">
        <f aca="true" t="shared" si="27" ref="N27:N36">0.66*B27</f>
        <v>0.198</v>
      </c>
      <c r="O27" s="60">
        <f>0.15*$S$8</f>
        <v>0.975</v>
      </c>
      <c r="P27" s="2"/>
      <c r="Q27" s="2"/>
      <c r="R27" s="2"/>
      <c r="S27" s="2"/>
      <c r="T27" s="2"/>
      <c r="U27" s="2"/>
      <c r="V27" s="2"/>
      <c r="W27" s="2"/>
    </row>
    <row r="28" spans="2:23" ht="12.75">
      <c r="B28" s="55">
        <v>0.4</v>
      </c>
      <c r="C28" s="136">
        <f>0.66*B28</f>
        <v>0.264</v>
      </c>
      <c r="D28" s="45">
        <f t="shared" si="20"/>
        <v>2.904</v>
      </c>
      <c r="E28" s="45">
        <f t="shared" si="21"/>
        <v>0.264</v>
      </c>
      <c r="F28" s="59">
        <f aca="true" t="shared" si="28" ref="F28:F36">0.15*$D$8</f>
        <v>1.65</v>
      </c>
      <c r="G28" s="45">
        <f t="shared" si="22"/>
        <v>2.64</v>
      </c>
      <c r="H28" s="45">
        <f t="shared" si="23"/>
        <v>0.264</v>
      </c>
      <c r="I28" s="59">
        <f aca="true" t="shared" si="29" ref="I28:I36">0.15*$I$8</f>
        <v>1.5</v>
      </c>
      <c r="J28" s="45">
        <f t="shared" si="24"/>
        <v>1.98</v>
      </c>
      <c r="K28" s="45">
        <f t="shared" si="25"/>
        <v>0.264</v>
      </c>
      <c r="L28" s="59">
        <f aca="true" t="shared" si="30" ref="L28:L36">0.15*$N$8</f>
        <v>1.125</v>
      </c>
      <c r="M28" s="45">
        <f t="shared" si="26"/>
        <v>1.7160000000000002</v>
      </c>
      <c r="N28" s="45">
        <f t="shared" si="27"/>
        <v>0.264</v>
      </c>
      <c r="O28" s="60">
        <f aca="true" t="shared" si="31" ref="O28:O36">0.15*$S$8</f>
        <v>0.975</v>
      </c>
      <c r="P28" s="2"/>
      <c r="Q28" s="2"/>
      <c r="R28" s="2"/>
      <c r="S28" s="2"/>
      <c r="T28" s="2"/>
      <c r="U28" s="2"/>
      <c r="V28" s="2"/>
      <c r="W28" s="2"/>
    </row>
    <row r="29" spans="2:23" ht="12.75">
      <c r="B29" s="56">
        <v>0.5</v>
      </c>
      <c r="C29" s="136">
        <f>0.66*B29</f>
        <v>0.33</v>
      </c>
      <c r="D29" s="45">
        <f t="shared" si="20"/>
        <v>3.6300000000000003</v>
      </c>
      <c r="E29" s="45">
        <f t="shared" si="21"/>
        <v>0.33</v>
      </c>
      <c r="F29" s="59">
        <f t="shared" si="28"/>
        <v>1.65</v>
      </c>
      <c r="G29" s="45">
        <f t="shared" si="22"/>
        <v>3.3000000000000003</v>
      </c>
      <c r="H29" s="45">
        <f t="shared" si="23"/>
        <v>0.33</v>
      </c>
      <c r="I29" s="59">
        <f t="shared" si="29"/>
        <v>1.5</v>
      </c>
      <c r="J29" s="45">
        <f t="shared" si="24"/>
        <v>2.475</v>
      </c>
      <c r="K29" s="45">
        <f t="shared" si="25"/>
        <v>0.33</v>
      </c>
      <c r="L29" s="59">
        <f t="shared" si="30"/>
        <v>1.125</v>
      </c>
      <c r="M29" s="45">
        <f t="shared" si="26"/>
        <v>2.145</v>
      </c>
      <c r="N29" s="45">
        <f t="shared" si="27"/>
        <v>0.33</v>
      </c>
      <c r="O29" s="60">
        <f t="shared" si="31"/>
        <v>0.975</v>
      </c>
      <c r="P29" s="2"/>
      <c r="Q29" s="2"/>
      <c r="R29" s="2"/>
      <c r="S29" s="2"/>
      <c r="T29" s="2"/>
      <c r="U29" s="2"/>
      <c r="V29" s="2"/>
      <c r="W29" s="2"/>
    </row>
    <row r="30" spans="2:23" ht="12.75">
      <c r="B30" s="56">
        <v>0.6</v>
      </c>
      <c r="C30" s="136">
        <f>0.67*B30</f>
        <v>0.402</v>
      </c>
      <c r="D30" s="45">
        <f t="shared" si="20"/>
        <v>4.356</v>
      </c>
      <c r="E30" s="45">
        <f t="shared" si="21"/>
        <v>0.396</v>
      </c>
      <c r="F30" s="59">
        <f t="shared" si="28"/>
        <v>1.65</v>
      </c>
      <c r="G30" s="45">
        <f t="shared" si="22"/>
        <v>3.96</v>
      </c>
      <c r="H30" s="45">
        <f t="shared" si="23"/>
        <v>0.396</v>
      </c>
      <c r="I30" s="59">
        <f t="shared" si="29"/>
        <v>1.5</v>
      </c>
      <c r="J30" s="45">
        <f t="shared" si="24"/>
        <v>2.97</v>
      </c>
      <c r="K30" s="45">
        <f t="shared" si="25"/>
        <v>0.396</v>
      </c>
      <c r="L30" s="59">
        <f t="shared" si="30"/>
        <v>1.125</v>
      </c>
      <c r="M30" s="45">
        <f t="shared" si="26"/>
        <v>2.5740000000000003</v>
      </c>
      <c r="N30" s="45">
        <f t="shared" si="27"/>
        <v>0.396</v>
      </c>
      <c r="O30" s="60">
        <f t="shared" si="31"/>
        <v>0.975</v>
      </c>
      <c r="P30" s="2"/>
      <c r="Q30" s="2"/>
      <c r="R30" s="2"/>
      <c r="S30" s="2"/>
      <c r="T30" s="2"/>
      <c r="U30" s="2"/>
      <c r="V30" s="2"/>
      <c r="W30" s="2"/>
    </row>
    <row r="31" spans="2:23" ht="12.75">
      <c r="B31" s="56">
        <v>0.7</v>
      </c>
      <c r="C31" s="136">
        <f aca="true" t="shared" si="32" ref="C31:C36">0.67*B31</f>
        <v>0.469</v>
      </c>
      <c r="D31" s="45">
        <f t="shared" si="20"/>
        <v>5.082</v>
      </c>
      <c r="E31" s="45">
        <f t="shared" si="21"/>
        <v>0.46199999999999997</v>
      </c>
      <c r="F31" s="59">
        <f t="shared" si="28"/>
        <v>1.65</v>
      </c>
      <c r="G31" s="45">
        <f t="shared" si="22"/>
        <v>4.619999999999999</v>
      </c>
      <c r="H31" s="45">
        <f t="shared" si="23"/>
        <v>0.46199999999999997</v>
      </c>
      <c r="I31" s="59">
        <f t="shared" si="29"/>
        <v>1.5</v>
      </c>
      <c r="J31" s="45">
        <f t="shared" si="24"/>
        <v>3.465</v>
      </c>
      <c r="K31" s="45">
        <f t="shared" si="25"/>
        <v>0.46199999999999997</v>
      </c>
      <c r="L31" s="59">
        <f t="shared" si="30"/>
        <v>1.125</v>
      </c>
      <c r="M31" s="45">
        <f t="shared" si="26"/>
        <v>3.0029999999999997</v>
      </c>
      <c r="N31" s="45">
        <f t="shared" si="27"/>
        <v>0.46199999999999997</v>
      </c>
      <c r="O31" s="60">
        <f t="shared" si="31"/>
        <v>0.975</v>
      </c>
      <c r="P31" s="2"/>
      <c r="Q31" s="2"/>
      <c r="R31" s="2"/>
      <c r="S31" s="2"/>
      <c r="T31" s="2"/>
      <c r="U31" s="2"/>
      <c r="V31" s="2"/>
      <c r="W31" s="2"/>
    </row>
    <row r="32" spans="2:23" ht="12.75">
      <c r="B32" s="56">
        <v>0.8</v>
      </c>
      <c r="C32" s="136">
        <f t="shared" si="32"/>
        <v>0.536</v>
      </c>
      <c r="D32" s="45">
        <f t="shared" si="20"/>
        <v>5.808</v>
      </c>
      <c r="E32" s="45">
        <f t="shared" si="21"/>
        <v>0.528</v>
      </c>
      <c r="F32" s="59">
        <f t="shared" si="28"/>
        <v>1.65</v>
      </c>
      <c r="G32" s="45">
        <f t="shared" si="22"/>
        <v>5.28</v>
      </c>
      <c r="H32" s="45">
        <f t="shared" si="23"/>
        <v>0.528</v>
      </c>
      <c r="I32" s="59">
        <f t="shared" si="29"/>
        <v>1.5</v>
      </c>
      <c r="J32" s="45">
        <f t="shared" si="24"/>
        <v>3.96</v>
      </c>
      <c r="K32" s="45">
        <f t="shared" si="25"/>
        <v>0.528</v>
      </c>
      <c r="L32" s="59">
        <f t="shared" si="30"/>
        <v>1.125</v>
      </c>
      <c r="M32" s="45">
        <f t="shared" si="26"/>
        <v>3.4320000000000004</v>
      </c>
      <c r="N32" s="45">
        <f t="shared" si="27"/>
        <v>0.528</v>
      </c>
      <c r="O32" s="60">
        <f t="shared" si="31"/>
        <v>0.975</v>
      </c>
      <c r="P32" s="2"/>
      <c r="Q32" s="2"/>
      <c r="R32" s="2"/>
      <c r="S32" s="2"/>
      <c r="T32" s="2"/>
      <c r="U32" s="2"/>
      <c r="V32" s="2"/>
      <c r="W32" s="2"/>
    </row>
    <row r="33" spans="2:23" ht="12.75">
      <c r="B33" s="56">
        <v>0.9</v>
      </c>
      <c r="C33" s="136">
        <f t="shared" si="32"/>
        <v>0.6030000000000001</v>
      </c>
      <c r="D33" s="45">
        <f t="shared" si="20"/>
        <v>6.534000000000001</v>
      </c>
      <c r="E33" s="45">
        <f t="shared" si="21"/>
        <v>0.5940000000000001</v>
      </c>
      <c r="F33" s="59">
        <f t="shared" si="28"/>
        <v>1.65</v>
      </c>
      <c r="G33" s="45">
        <f t="shared" si="22"/>
        <v>5.940000000000001</v>
      </c>
      <c r="H33" s="45">
        <f t="shared" si="23"/>
        <v>0.5940000000000001</v>
      </c>
      <c r="I33" s="59">
        <f t="shared" si="29"/>
        <v>1.5</v>
      </c>
      <c r="J33" s="45">
        <f t="shared" si="24"/>
        <v>4.455000000000001</v>
      </c>
      <c r="K33" s="45">
        <f t="shared" si="25"/>
        <v>0.5940000000000001</v>
      </c>
      <c r="L33" s="59">
        <f t="shared" si="30"/>
        <v>1.125</v>
      </c>
      <c r="M33" s="45">
        <f t="shared" si="26"/>
        <v>3.8610000000000007</v>
      </c>
      <c r="N33" s="45">
        <f t="shared" si="27"/>
        <v>0.5940000000000001</v>
      </c>
      <c r="O33" s="60">
        <f t="shared" si="31"/>
        <v>0.975</v>
      </c>
      <c r="P33" s="2"/>
      <c r="Q33" s="2"/>
      <c r="R33" s="2"/>
      <c r="S33" s="2"/>
      <c r="T33" s="2"/>
      <c r="U33" s="2"/>
      <c r="V33" s="2"/>
      <c r="W33" s="2"/>
    </row>
    <row r="34" spans="2:23" ht="12.75">
      <c r="B34" s="56">
        <v>1</v>
      </c>
      <c r="C34" s="136">
        <f t="shared" si="32"/>
        <v>0.67</v>
      </c>
      <c r="D34" s="45">
        <f t="shared" si="20"/>
        <v>7.260000000000001</v>
      </c>
      <c r="E34" s="45">
        <f t="shared" si="21"/>
        <v>0.66</v>
      </c>
      <c r="F34" s="59">
        <f t="shared" si="28"/>
        <v>1.65</v>
      </c>
      <c r="G34" s="45">
        <f t="shared" si="22"/>
        <v>6.6000000000000005</v>
      </c>
      <c r="H34" s="45">
        <f t="shared" si="23"/>
        <v>0.66</v>
      </c>
      <c r="I34" s="59">
        <f t="shared" si="29"/>
        <v>1.5</v>
      </c>
      <c r="J34" s="45">
        <f t="shared" si="24"/>
        <v>4.95</v>
      </c>
      <c r="K34" s="45">
        <f t="shared" si="25"/>
        <v>0.66</v>
      </c>
      <c r="L34" s="59">
        <f t="shared" si="30"/>
        <v>1.125</v>
      </c>
      <c r="M34" s="45">
        <f t="shared" si="26"/>
        <v>4.29</v>
      </c>
      <c r="N34" s="45">
        <f t="shared" si="27"/>
        <v>0.66</v>
      </c>
      <c r="O34" s="60">
        <f t="shared" si="31"/>
        <v>0.975</v>
      </c>
      <c r="P34" s="2"/>
      <c r="Q34" s="2"/>
      <c r="R34" s="2"/>
      <c r="S34" s="2"/>
      <c r="T34" s="2"/>
      <c r="U34" s="2"/>
      <c r="V34" s="2"/>
      <c r="W34" s="2"/>
    </row>
    <row r="35" spans="2:23" ht="12.75">
      <c r="B35" s="56">
        <v>1.1</v>
      </c>
      <c r="C35" s="136">
        <f t="shared" si="32"/>
        <v>0.7370000000000001</v>
      </c>
      <c r="D35" s="45">
        <f t="shared" si="20"/>
        <v>7.986000000000001</v>
      </c>
      <c r="E35" s="45">
        <f t="shared" si="21"/>
        <v>0.7260000000000001</v>
      </c>
      <c r="F35" s="59">
        <f t="shared" si="28"/>
        <v>1.65</v>
      </c>
      <c r="G35" s="45">
        <f t="shared" si="22"/>
        <v>7.260000000000001</v>
      </c>
      <c r="H35" s="45">
        <f t="shared" si="23"/>
        <v>0.7260000000000001</v>
      </c>
      <c r="I35" s="59">
        <f t="shared" si="29"/>
        <v>1.5</v>
      </c>
      <c r="J35" s="45">
        <f t="shared" si="24"/>
        <v>5.445</v>
      </c>
      <c r="K35" s="45">
        <f t="shared" si="25"/>
        <v>0.7260000000000001</v>
      </c>
      <c r="L35" s="59">
        <f t="shared" si="30"/>
        <v>1.125</v>
      </c>
      <c r="M35" s="45">
        <f t="shared" si="26"/>
        <v>4.719</v>
      </c>
      <c r="N35" s="45">
        <f t="shared" si="27"/>
        <v>0.7260000000000001</v>
      </c>
      <c r="O35" s="60">
        <f t="shared" si="31"/>
        <v>0.975</v>
      </c>
      <c r="P35" s="2"/>
      <c r="Q35" s="2"/>
      <c r="R35" s="2"/>
      <c r="S35" s="2"/>
      <c r="T35" s="2"/>
      <c r="U35" s="2"/>
      <c r="V35" s="2"/>
      <c r="W35" s="2"/>
    </row>
    <row r="36" spans="2:23" ht="13.5" thickBot="1">
      <c r="B36" s="57">
        <v>1.2</v>
      </c>
      <c r="C36" s="139">
        <f t="shared" si="32"/>
        <v>0.804</v>
      </c>
      <c r="D36" s="46">
        <f t="shared" si="20"/>
        <v>8.712</v>
      </c>
      <c r="E36" s="46">
        <f t="shared" si="21"/>
        <v>0.792</v>
      </c>
      <c r="F36" s="46">
        <f t="shared" si="28"/>
        <v>1.65</v>
      </c>
      <c r="G36" s="46">
        <f t="shared" si="22"/>
        <v>7.92</v>
      </c>
      <c r="H36" s="46">
        <f t="shared" si="23"/>
        <v>0.792</v>
      </c>
      <c r="I36" s="46">
        <f t="shared" si="29"/>
        <v>1.5</v>
      </c>
      <c r="J36" s="46">
        <f t="shared" si="24"/>
        <v>5.94</v>
      </c>
      <c r="K36" s="46">
        <f t="shared" si="25"/>
        <v>0.792</v>
      </c>
      <c r="L36" s="46">
        <f t="shared" si="30"/>
        <v>1.125</v>
      </c>
      <c r="M36" s="46">
        <f t="shared" si="26"/>
        <v>5.148000000000001</v>
      </c>
      <c r="N36" s="46">
        <f t="shared" si="27"/>
        <v>0.792</v>
      </c>
      <c r="O36" s="43">
        <f t="shared" si="31"/>
        <v>0.975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23" ht="12.75">
      <c r="B39" s="2"/>
      <c r="C39" s="2"/>
      <c r="D39" s="2"/>
      <c r="E39" s="2"/>
      <c r="F39" s="103"/>
      <c r="G39" s="104"/>
      <c r="H39" s="104"/>
      <c r="I39" s="104"/>
      <c r="J39" s="104"/>
      <c r="K39" s="104"/>
      <c r="L39" s="104"/>
      <c r="M39" s="104"/>
      <c r="N39" s="104"/>
      <c r="O39" s="104"/>
      <c r="P39" s="104"/>
      <c r="Q39" s="2"/>
      <c r="R39" s="2"/>
      <c r="S39" s="2"/>
      <c r="T39" s="2"/>
      <c r="U39" s="2"/>
      <c r="V39" s="2"/>
      <c r="W39" s="2"/>
    </row>
    <row r="40" spans="2:23" ht="12.75">
      <c r="B40" s="14" t="s">
        <v>98</v>
      </c>
      <c r="C40" s="2">
        <f>H4*0.95</f>
        <v>57</v>
      </c>
      <c r="D40" s="2">
        <f>H4*1.05</f>
        <v>63</v>
      </c>
      <c r="E40" s="14" t="s">
        <v>97</v>
      </c>
      <c r="F40" s="104"/>
      <c r="G40" s="104"/>
      <c r="H40" s="104"/>
      <c r="I40" s="104"/>
      <c r="J40" s="104"/>
      <c r="K40" s="104"/>
      <c r="L40" s="104"/>
      <c r="M40" s="104"/>
      <c r="N40" s="104"/>
      <c r="O40" s="104"/>
      <c r="P40" s="104"/>
      <c r="Q40" s="2"/>
      <c r="R40" s="2"/>
      <c r="S40" s="2"/>
      <c r="T40" s="2"/>
      <c r="U40" s="2"/>
      <c r="V40" s="2"/>
      <c r="W40" s="2"/>
    </row>
    <row r="41" spans="2:23" ht="12.75">
      <c r="B41" s="2"/>
      <c r="C41" s="2"/>
      <c r="D41" s="2"/>
      <c r="E41" s="2"/>
      <c r="F41" s="104"/>
      <c r="G41" s="104"/>
      <c r="H41" s="104"/>
      <c r="I41" s="104"/>
      <c r="J41" s="104"/>
      <c r="K41" s="104"/>
      <c r="L41" s="104"/>
      <c r="M41" s="104"/>
      <c r="N41" s="104"/>
      <c r="O41" s="104"/>
      <c r="P41" s="104"/>
      <c r="Q41" s="2"/>
      <c r="R41" s="2"/>
      <c r="S41" s="2"/>
      <c r="T41" s="2"/>
      <c r="U41" s="2"/>
      <c r="V41" s="2"/>
      <c r="W41" s="2"/>
    </row>
    <row r="42" spans="2:23" ht="12.75">
      <c r="B42" s="2"/>
      <c r="C42" s="2"/>
      <c r="D42" s="2"/>
      <c r="E42" s="2"/>
      <c r="F42" s="104"/>
      <c r="G42" s="104"/>
      <c r="H42" s="104"/>
      <c r="I42" s="104"/>
      <c r="J42" s="104"/>
      <c r="K42" s="104"/>
      <c r="L42" s="104"/>
      <c r="M42" s="104"/>
      <c r="N42" s="104"/>
      <c r="O42" s="104"/>
      <c r="P42" s="104"/>
      <c r="Q42" s="2"/>
      <c r="R42" s="2"/>
      <c r="S42" s="2"/>
      <c r="T42" s="2"/>
      <c r="U42" s="2"/>
      <c r="V42" s="2"/>
      <c r="W42" s="2"/>
    </row>
    <row r="43" spans="2:23" ht="12.75">
      <c r="B43" s="2"/>
      <c r="C43" s="2"/>
      <c r="D43" s="2"/>
      <c r="E43" s="2"/>
      <c r="F43" s="104"/>
      <c r="G43" s="104"/>
      <c r="H43" s="104"/>
      <c r="I43" s="104"/>
      <c r="J43" s="104"/>
      <c r="K43" s="104"/>
      <c r="L43" s="104"/>
      <c r="M43" s="104"/>
      <c r="N43" s="104"/>
      <c r="O43" s="104"/>
      <c r="P43" s="104"/>
      <c r="Q43" s="2"/>
      <c r="R43" s="2"/>
      <c r="S43" s="2"/>
      <c r="T43" s="2"/>
      <c r="U43" s="2"/>
      <c r="V43" s="2"/>
      <c r="W43" s="2"/>
    </row>
    <row r="44" spans="2:23" ht="12.75">
      <c r="B44" s="2"/>
      <c r="C44" s="2"/>
      <c r="D44" s="2"/>
      <c r="E44" s="2"/>
      <c r="F44" s="104"/>
      <c r="G44" s="104"/>
      <c r="H44" s="104"/>
      <c r="I44" s="104"/>
      <c r="J44" s="104"/>
      <c r="K44" s="104"/>
      <c r="L44" s="104"/>
      <c r="M44" s="104"/>
      <c r="N44" s="104"/>
      <c r="O44" s="104"/>
      <c r="P44" s="104"/>
      <c r="Q44" s="2"/>
      <c r="R44" s="2"/>
      <c r="S44" s="2"/>
      <c r="T44" s="2"/>
      <c r="U44" s="2"/>
      <c r="V44" s="2"/>
      <c r="W44" s="2"/>
    </row>
    <row r="45" spans="2:23" ht="12.75">
      <c r="B45" s="2"/>
      <c r="C45" s="2"/>
      <c r="D45" s="2"/>
      <c r="E45" s="2"/>
      <c r="F45" s="104"/>
      <c r="G45" s="104"/>
      <c r="H45" s="104"/>
      <c r="I45" s="104"/>
      <c r="J45" s="104"/>
      <c r="K45" s="104"/>
      <c r="L45" s="104"/>
      <c r="M45" s="104"/>
      <c r="N45" s="104"/>
      <c r="O45" s="104"/>
      <c r="P45" s="104"/>
      <c r="Q45" s="2"/>
      <c r="R45" s="2"/>
      <c r="S45" s="2"/>
      <c r="T45" s="2"/>
      <c r="U45" s="2"/>
      <c r="V45" s="2"/>
      <c r="W45" s="2"/>
    </row>
  </sheetData>
  <sheetProtection/>
  <mergeCells count="44">
    <mergeCell ref="M25:O25"/>
    <mergeCell ref="B25:C25"/>
    <mergeCell ref="D25:F25"/>
    <mergeCell ref="G25:I25"/>
    <mergeCell ref="J25:L25"/>
    <mergeCell ref="B10:C10"/>
    <mergeCell ref="J9:K9"/>
    <mergeCell ref="O8:P8"/>
    <mergeCell ref="V7:V10"/>
    <mergeCell ref="O9:P9"/>
    <mergeCell ref="B8:C8"/>
    <mergeCell ref="E8:F8"/>
    <mergeCell ref="J8:K8"/>
    <mergeCell ref="B9:C9"/>
    <mergeCell ref="O7:P7"/>
    <mergeCell ref="Q7:Q10"/>
    <mergeCell ref="W7:W10"/>
    <mergeCell ref="T8:U8"/>
    <mergeCell ref="T9:U9"/>
    <mergeCell ref="R7:R10"/>
    <mergeCell ref="T7:U7"/>
    <mergeCell ref="I6:M6"/>
    <mergeCell ref="N6:R6"/>
    <mergeCell ref="S6:W6"/>
    <mergeCell ref="B7:C7"/>
    <mergeCell ref="E7:F7"/>
    <mergeCell ref="G7:G10"/>
    <mergeCell ref="H7:H10"/>
    <mergeCell ref="J7:K7"/>
    <mergeCell ref="L7:L10"/>
    <mergeCell ref="M7:M10"/>
    <mergeCell ref="B11:C11"/>
    <mergeCell ref="B12:C12"/>
    <mergeCell ref="B13:C13"/>
    <mergeCell ref="B14:C14"/>
    <mergeCell ref="B6:C6"/>
    <mergeCell ref="D6:H6"/>
    <mergeCell ref="E9:F9"/>
    <mergeCell ref="B19:C19"/>
    <mergeCell ref="B20:C20"/>
    <mergeCell ref="B15:C15"/>
    <mergeCell ref="B16:C16"/>
    <mergeCell ref="B17:C17"/>
    <mergeCell ref="B18:C18"/>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1" r:id="rId1"/>
  <headerFooter alignWithMargins="0">
    <oddFooter>&amp;RDCJ November 2009 Version 1</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W45"/>
  <sheetViews>
    <sheetView zoomScalePageLayoutView="0" workbookViewId="0" topLeftCell="A1">
      <selection activeCell="I4" sqref="I4"/>
    </sheetView>
  </sheetViews>
  <sheetFormatPr defaultColWidth="9.140625" defaultRowHeight="12.75"/>
  <cols>
    <col min="1" max="1" width="2.421875" style="0" customWidth="1"/>
    <col min="2" max="2" width="11.421875" style="0" customWidth="1"/>
    <col min="3" max="23" width="6.57421875" style="0" customWidth="1"/>
  </cols>
  <sheetData>
    <row r="1" spans="2:23" ht="19.5" customHeight="1">
      <c r="B1" s="1" t="s">
        <v>0</v>
      </c>
      <c r="C1" s="2"/>
      <c r="D1" s="2"/>
      <c r="E1" s="2"/>
      <c r="F1" s="2"/>
      <c r="G1" s="2"/>
      <c r="H1" s="2"/>
      <c r="I1" s="2"/>
      <c r="J1" s="2"/>
      <c r="K1" s="2"/>
      <c r="L1" s="2"/>
      <c r="M1" s="2"/>
      <c r="N1" s="2"/>
      <c r="O1" s="2"/>
      <c r="P1" s="2"/>
      <c r="Q1" s="2"/>
      <c r="R1" s="2"/>
      <c r="S1" s="2"/>
      <c r="T1" s="2"/>
      <c r="U1" s="2"/>
      <c r="V1" s="2"/>
      <c r="W1" s="2"/>
    </row>
    <row r="2" spans="2:23" ht="19.5" customHeight="1">
      <c r="B2" s="1" t="s">
        <v>39</v>
      </c>
      <c r="C2" s="2"/>
      <c r="F2" s="3" t="s">
        <v>47</v>
      </c>
      <c r="G2" s="2"/>
      <c r="H2" s="2"/>
      <c r="I2" s="3"/>
      <c r="J2" s="2"/>
      <c r="K2" s="2"/>
      <c r="L2" s="2"/>
      <c r="M2" s="2"/>
      <c r="N2" s="2"/>
      <c r="O2" s="2"/>
      <c r="P2" s="2"/>
      <c r="Q2" s="2"/>
      <c r="R2" s="2"/>
      <c r="S2" s="2"/>
      <c r="T2" s="2"/>
      <c r="U2" s="2"/>
      <c r="V2" s="2"/>
      <c r="W2" s="2"/>
    </row>
    <row r="3" spans="2:23" ht="19.5" customHeight="1">
      <c r="B3" s="3"/>
      <c r="C3" s="2"/>
      <c r="D3" s="2"/>
      <c r="E3" s="2"/>
      <c r="F3" s="2"/>
      <c r="G3" s="2"/>
      <c r="H3" s="2"/>
      <c r="I3" s="2"/>
      <c r="J3" s="2"/>
      <c r="K3" s="2"/>
      <c r="L3" s="2"/>
      <c r="M3" s="2"/>
      <c r="N3" s="2"/>
      <c r="O3" s="2"/>
      <c r="P3" s="2"/>
      <c r="Q3" s="2"/>
      <c r="R3" s="2"/>
      <c r="S3" s="2"/>
      <c r="T3" s="2"/>
      <c r="U3" s="2"/>
      <c r="V3" s="2"/>
      <c r="W3" s="2"/>
    </row>
    <row r="4" spans="2:23" ht="19.5" customHeight="1">
      <c r="B4" s="1"/>
      <c r="C4" s="48"/>
      <c r="D4" s="5"/>
      <c r="E4" s="49"/>
      <c r="F4" s="49" t="s">
        <v>48</v>
      </c>
      <c r="G4" s="3"/>
      <c r="H4" s="3">
        <v>75</v>
      </c>
      <c r="I4" s="3" t="s">
        <v>97</v>
      </c>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70" customFormat="1" ht="19.5" customHeight="1">
      <c r="B6" s="217" t="s">
        <v>2</v>
      </c>
      <c r="C6" s="218"/>
      <c r="D6" s="219" t="s">
        <v>29</v>
      </c>
      <c r="E6" s="220"/>
      <c r="F6" s="220"/>
      <c r="G6" s="221"/>
      <c r="H6" s="222"/>
      <c r="I6" s="223" t="s">
        <v>28</v>
      </c>
      <c r="J6" s="224"/>
      <c r="K6" s="224"/>
      <c r="L6" s="225"/>
      <c r="M6" s="226"/>
      <c r="N6" s="227" t="s">
        <v>30</v>
      </c>
      <c r="O6" s="210"/>
      <c r="P6" s="210"/>
      <c r="Q6" s="211"/>
      <c r="R6" s="212"/>
      <c r="S6" s="209" t="s">
        <v>31</v>
      </c>
      <c r="T6" s="210"/>
      <c r="U6" s="210"/>
      <c r="V6" s="211"/>
      <c r="W6" s="212"/>
    </row>
    <row r="7" spans="2:23" s="70" customFormat="1" ht="19.5" customHeight="1">
      <c r="B7" s="199" t="s">
        <v>3</v>
      </c>
      <c r="C7" s="200"/>
      <c r="D7" s="66">
        <f>Speeds!E2</f>
        <v>16</v>
      </c>
      <c r="E7" s="193" t="s">
        <v>33</v>
      </c>
      <c r="F7" s="194"/>
      <c r="G7" s="213" t="s">
        <v>34</v>
      </c>
      <c r="H7" s="215" t="s">
        <v>35</v>
      </c>
      <c r="I7" s="44">
        <f>Speeds!E5</f>
        <v>15</v>
      </c>
      <c r="J7" s="193" t="s">
        <v>33</v>
      </c>
      <c r="K7" s="194"/>
      <c r="L7" s="207" t="s">
        <v>34</v>
      </c>
      <c r="M7" s="190" t="s">
        <v>35</v>
      </c>
      <c r="N7" s="44">
        <f>Speeds!E8</f>
        <v>15</v>
      </c>
      <c r="O7" s="193" t="s">
        <v>33</v>
      </c>
      <c r="P7" s="194"/>
      <c r="Q7" s="207" t="s">
        <v>34</v>
      </c>
      <c r="R7" s="190" t="s">
        <v>35</v>
      </c>
      <c r="S7" s="44">
        <f>Speeds!E11</f>
        <v>15</v>
      </c>
      <c r="T7" s="193" t="s">
        <v>33</v>
      </c>
      <c r="U7" s="194"/>
      <c r="V7" s="207" t="s">
        <v>34</v>
      </c>
      <c r="W7" s="190" t="s">
        <v>35</v>
      </c>
    </row>
    <row r="8" spans="2:23" s="70" customFormat="1" ht="19.5" customHeight="1">
      <c r="B8" s="199" t="s">
        <v>4</v>
      </c>
      <c r="C8" s="200"/>
      <c r="D8" s="47">
        <f>Speeds!E3</f>
        <v>15</v>
      </c>
      <c r="E8" s="201" t="s">
        <v>33</v>
      </c>
      <c r="F8" s="202"/>
      <c r="G8" s="214"/>
      <c r="H8" s="216"/>
      <c r="I8" s="44">
        <f>Speeds!E6</f>
        <v>11</v>
      </c>
      <c r="J8" s="205" t="s">
        <v>33</v>
      </c>
      <c r="K8" s="206"/>
      <c r="L8" s="208"/>
      <c r="M8" s="191"/>
      <c r="N8" s="44">
        <f>Speeds!E9</f>
        <v>9</v>
      </c>
      <c r="O8" s="205" t="s">
        <v>33</v>
      </c>
      <c r="P8" s="206"/>
      <c r="Q8" s="208"/>
      <c r="R8" s="191"/>
      <c r="S8" s="44">
        <f>Speeds!E12</f>
        <v>7</v>
      </c>
      <c r="T8" s="205" t="s">
        <v>33</v>
      </c>
      <c r="U8" s="206"/>
      <c r="V8" s="208"/>
      <c r="W8" s="191"/>
    </row>
    <row r="9" spans="2:23" s="70" customFormat="1" ht="19.5" customHeight="1">
      <c r="B9" s="199" t="s">
        <v>5</v>
      </c>
      <c r="C9" s="200"/>
      <c r="D9" s="47">
        <f>Speeds!E4</f>
        <v>15</v>
      </c>
      <c r="E9" s="201" t="s">
        <v>33</v>
      </c>
      <c r="F9" s="202"/>
      <c r="G9" s="214"/>
      <c r="H9" s="216"/>
      <c r="I9" s="44">
        <f>Speeds!E7</f>
        <v>10</v>
      </c>
      <c r="J9" s="203" t="s">
        <v>33</v>
      </c>
      <c r="K9" s="204"/>
      <c r="L9" s="208"/>
      <c r="M9" s="191"/>
      <c r="N9" s="44">
        <f>Speeds!E10</f>
        <v>7</v>
      </c>
      <c r="O9" s="203" t="s">
        <v>33</v>
      </c>
      <c r="P9" s="204"/>
      <c r="Q9" s="208"/>
      <c r="R9" s="191"/>
      <c r="S9" s="44">
        <f>Speeds!E13</f>
        <v>6</v>
      </c>
      <c r="T9" s="203" t="s">
        <v>33</v>
      </c>
      <c r="U9" s="204"/>
      <c r="V9" s="208"/>
      <c r="W9" s="191"/>
    </row>
    <row r="10" spans="2:23" s="70" customFormat="1" ht="30" customHeight="1" thickBot="1">
      <c r="B10" s="188" t="s">
        <v>32</v>
      </c>
      <c r="C10" s="189"/>
      <c r="D10" s="137" t="s">
        <v>51</v>
      </c>
      <c r="E10" s="138" t="s">
        <v>52</v>
      </c>
      <c r="F10" s="138" t="s">
        <v>53</v>
      </c>
      <c r="G10" s="214"/>
      <c r="H10" s="200"/>
      <c r="I10" s="137" t="s">
        <v>51</v>
      </c>
      <c r="J10" s="138" t="s">
        <v>52</v>
      </c>
      <c r="K10" s="138" t="s">
        <v>53</v>
      </c>
      <c r="L10" s="208"/>
      <c r="M10" s="192"/>
      <c r="N10" s="137" t="s">
        <v>51</v>
      </c>
      <c r="O10" s="138" t="s">
        <v>52</v>
      </c>
      <c r="P10" s="138" t="s">
        <v>53</v>
      </c>
      <c r="Q10" s="208"/>
      <c r="R10" s="192"/>
      <c r="S10" s="137" t="s">
        <v>51</v>
      </c>
      <c r="T10" s="138" t="s">
        <v>52</v>
      </c>
      <c r="U10" s="138" t="s">
        <v>53</v>
      </c>
      <c r="V10" s="208"/>
      <c r="W10" s="192"/>
    </row>
    <row r="11" spans="2:23" s="70" customFormat="1" ht="19.5" customHeight="1">
      <c r="B11" s="228">
        <v>0.3</v>
      </c>
      <c r="C11" s="240"/>
      <c r="D11" s="71">
        <f aca="true" t="shared" si="0" ref="D11:D20">G11+H11+G11+D27+H11+F27</f>
        <v>23.82</v>
      </c>
      <c r="E11" s="72">
        <f aca="true" t="shared" si="1" ref="E11:E20">D11+G11+H11</f>
        <v>33.120000000000005</v>
      </c>
      <c r="F11" s="72">
        <f aca="true" t="shared" si="2" ref="F11:F20">E11+G11+H11</f>
        <v>42.42</v>
      </c>
      <c r="G11" s="72">
        <f>B11*$D$7</f>
        <v>4.8</v>
      </c>
      <c r="H11" s="73">
        <f>B11*$D$8</f>
        <v>4.5</v>
      </c>
      <c r="I11" s="71">
        <f aca="true" t="shared" si="3" ref="I11:I20">L11+M11+L11+G27+M11+I27</f>
        <v>19.428</v>
      </c>
      <c r="J11" s="72">
        <f aca="true" t="shared" si="4" ref="J11:J20">I11+L11+M11</f>
        <v>27.228</v>
      </c>
      <c r="K11" s="72">
        <f aca="true" t="shared" si="5" ref="K11:K20">J11+L11+M11</f>
        <v>35.028</v>
      </c>
      <c r="L11" s="72">
        <f>B11*$I$7</f>
        <v>4.5</v>
      </c>
      <c r="M11" s="73">
        <f>B11*$I$8</f>
        <v>3.3</v>
      </c>
      <c r="N11" s="71">
        <f aca="true" t="shared" si="6" ref="N11:N20">Q11+R11+Q11+J27+R11+L27</f>
        <v>17.532</v>
      </c>
      <c r="O11" s="72">
        <f aca="true" t="shared" si="7" ref="O11:O20">N11+Q11+R11</f>
        <v>24.732</v>
      </c>
      <c r="P11" s="72">
        <f aca="true" t="shared" si="8" ref="P11:P20">O11+Q11+R11</f>
        <v>31.932</v>
      </c>
      <c r="Q11" s="72">
        <f>B11*$N$7</f>
        <v>4.5</v>
      </c>
      <c r="R11" s="73">
        <f>B11*$N$8</f>
        <v>2.6999999999999997</v>
      </c>
      <c r="S11" s="71">
        <f aca="true" t="shared" si="9" ref="S11:S20">V11+W11+V11+M27+W11+O27</f>
        <v>15.636000000000001</v>
      </c>
      <c r="T11" s="72">
        <f aca="true" t="shared" si="10" ref="T11:T20">S11+V11+W11</f>
        <v>22.236000000000004</v>
      </c>
      <c r="U11" s="72">
        <f aca="true" t="shared" si="11" ref="U11:U20">T11+V11+W11</f>
        <v>28.836000000000006</v>
      </c>
      <c r="V11" s="74">
        <f>B11*$S$7</f>
        <v>4.5</v>
      </c>
      <c r="W11" s="75">
        <f>B11*$S$8</f>
        <v>2.1</v>
      </c>
    </row>
    <row r="12" spans="2:23" s="70" customFormat="1" ht="19.5" customHeight="1">
      <c r="B12" s="230">
        <v>0.4</v>
      </c>
      <c r="C12" s="237"/>
      <c r="D12" s="76">
        <f t="shared" si="0"/>
        <v>31.01</v>
      </c>
      <c r="E12" s="77">
        <f t="shared" si="1"/>
        <v>43.410000000000004</v>
      </c>
      <c r="F12" s="77">
        <f t="shared" si="2"/>
        <v>55.81</v>
      </c>
      <c r="G12" s="77">
        <f aca="true" t="shared" si="12" ref="G12:G20">B12*$D$7</f>
        <v>6.4</v>
      </c>
      <c r="H12" s="78">
        <f aca="true" t="shared" si="13" ref="H12:H20">B12*$D$8</f>
        <v>6</v>
      </c>
      <c r="I12" s="76">
        <f t="shared" si="3"/>
        <v>25.354</v>
      </c>
      <c r="J12" s="77">
        <f t="shared" si="4"/>
        <v>35.754</v>
      </c>
      <c r="K12" s="77">
        <f t="shared" si="5"/>
        <v>46.153999999999996</v>
      </c>
      <c r="L12" s="77">
        <f aca="true" t="shared" si="14" ref="L12:L20">B12*$I$7</f>
        <v>6</v>
      </c>
      <c r="M12" s="78">
        <f aca="true" t="shared" si="15" ref="M12:M20">B12*$I$8</f>
        <v>4.4</v>
      </c>
      <c r="N12" s="76">
        <f t="shared" si="6"/>
        <v>22.926000000000002</v>
      </c>
      <c r="O12" s="77">
        <f t="shared" si="7"/>
        <v>32.526</v>
      </c>
      <c r="P12" s="77">
        <f t="shared" si="8"/>
        <v>42.126000000000005</v>
      </c>
      <c r="Q12" s="77">
        <f aca="true" t="shared" si="16" ref="Q12:Q20">B12*$N$7</f>
        <v>6</v>
      </c>
      <c r="R12" s="78">
        <f aca="true" t="shared" si="17" ref="R12:R20">B12*$N$8</f>
        <v>3.6</v>
      </c>
      <c r="S12" s="76">
        <f t="shared" si="9"/>
        <v>20.498</v>
      </c>
      <c r="T12" s="77">
        <f t="shared" si="10"/>
        <v>29.298000000000002</v>
      </c>
      <c r="U12" s="77">
        <f t="shared" si="11"/>
        <v>38.098</v>
      </c>
      <c r="V12" s="79">
        <f aca="true" t="shared" si="18" ref="V12:V20">B12*$S$7</f>
        <v>6</v>
      </c>
      <c r="W12" s="80">
        <f aca="true" t="shared" si="19" ref="W12:W20">B12*$S$8</f>
        <v>2.8000000000000003</v>
      </c>
    </row>
    <row r="13" spans="2:23" s="70" customFormat="1" ht="19.5" customHeight="1">
      <c r="B13" s="232">
        <v>0.5</v>
      </c>
      <c r="C13" s="237"/>
      <c r="D13" s="76">
        <f t="shared" si="0"/>
        <v>38.2</v>
      </c>
      <c r="E13" s="77">
        <f t="shared" si="1"/>
        <v>53.7</v>
      </c>
      <c r="F13" s="77">
        <f t="shared" si="2"/>
        <v>69.2</v>
      </c>
      <c r="G13" s="77">
        <f t="shared" si="12"/>
        <v>8</v>
      </c>
      <c r="H13" s="78">
        <f t="shared" si="13"/>
        <v>7.5</v>
      </c>
      <c r="I13" s="76">
        <f t="shared" si="3"/>
        <v>31.279999999999998</v>
      </c>
      <c r="J13" s="77">
        <f t="shared" si="4"/>
        <v>44.28</v>
      </c>
      <c r="K13" s="77">
        <f t="shared" si="5"/>
        <v>57.28</v>
      </c>
      <c r="L13" s="77">
        <f t="shared" si="14"/>
        <v>7.5</v>
      </c>
      <c r="M13" s="78">
        <f t="shared" si="15"/>
        <v>5.5</v>
      </c>
      <c r="N13" s="76">
        <f t="shared" si="6"/>
        <v>28.32</v>
      </c>
      <c r="O13" s="77">
        <f t="shared" si="7"/>
        <v>40.32</v>
      </c>
      <c r="P13" s="77">
        <f t="shared" si="8"/>
        <v>52.32</v>
      </c>
      <c r="Q13" s="77">
        <f t="shared" si="16"/>
        <v>7.5</v>
      </c>
      <c r="R13" s="78">
        <f t="shared" si="17"/>
        <v>4.5</v>
      </c>
      <c r="S13" s="76">
        <f t="shared" si="9"/>
        <v>25.36</v>
      </c>
      <c r="T13" s="77">
        <f t="shared" si="10"/>
        <v>36.36</v>
      </c>
      <c r="U13" s="77">
        <f t="shared" si="11"/>
        <v>47.36</v>
      </c>
      <c r="V13" s="79">
        <f t="shared" si="18"/>
        <v>7.5</v>
      </c>
      <c r="W13" s="80">
        <f t="shared" si="19"/>
        <v>3.5</v>
      </c>
    </row>
    <row r="14" spans="2:23" s="70" customFormat="1" ht="19.5" customHeight="1">
      <c r="B14" s="232">
        <v>0.6</v>
      </c>
      <c r="C14" s="237"/>
      <c r="D14" s="76">
        <f t="shared" si="0"/>
        <v>45.39</v>
      </c>
      <c r="E14" s="77">
        <f t="shared" si="1"/>
        <v>63.99</v>
      </c>
      <c r="F14" s="77">
        <f t="shared" si="2"/>
        <v>82.59</v>
      </c>
      <c r="G14" s="77">
        <f t="shared" si="12"/>
        <v>9.6</v>
      </c>
      <c r="H14" s="78">
        <f t="shared" si="13"/>
        <v>9</v>
      </c>
      <c r="I14" s="76">
        <f t="shared" si="3"/>
        <v>37.206</v>
      </c>
      <c r="J14" s="77">
        <f t="shared" si="4"/>
        <v>52.806000000000004</v>
      </c>
      <c r="K14" s="77">
        <f t="shared" si="5"/>
        <v>68.406</v>
      </c>
      <c r="L14" s="77">
        <f t="shared" si="14"/>
        <v>9</v>
      </c>
      <c r="M14" s="78">
        <f t="shared" si="15"/>
        <v>6.6</v>
      </c>
      <c r="N14" s="76">
        <f t="shared" si="6"/>
        <v>33.714</v>
      </c>
      <c r="O14" s="77">
        <f t="shared" si="7"/>
        <v>48.114</v>
      </c>
      <c r="P14" s="77">
        <f t="shared" si="8"/>
        <v>62.513999999999996</v>
      </c>
      <c r="Q14" s="77">
        <f t="shared" si="16"/>
        <v>9</v>
      </c>
      <c r="R14" s="78">
        <f t="shared" si="17"/>
        <v>5.3999999999999995</v>
      </c>
      <c r="S14" s="76">
        <f t="shared" si="9"/>
        <v>30.222</v>
      </c>
      <c r="T14" s="77">
        <f t="shared" si="10"/>
        <v>43.422000000000004</v>
      </c>
      <c r="U14" s="77">
        <f t="shared" si="11"/>
        <v>56.62200000000001</v>
      </c>
      <c r="V14" s="79">
        <f t="shared" si="18"/>
        <v>9</v>
      </c>
      <c r="W14" s="80">
        <f t="shared" si="19"/>
        <v>4.2</v>
      </c>
    </row>
    <row r="15" spans="2:23" s="70" customFormat="1" ht="19.5" customHeight="1">
      <c r="B15" s="232">
        <v>0.7</v>
      </c>
      <c r="C15" s="237"/>
      <c r="D15" s="76">
        <f t="shared" si="0"/>
        <v>52.58</v>
      </c>
      <c r="E15" s="77">
        <f t="shared" si="1"/>
        <v>74.28</v>
      </c>
      <c r="F15" s="77">
        <f t="shared" si="2"/>
        <v>95.98</v>
      </c>
      <c r="G15" s="77">
        <f t="shared" si="12"/>
        <v>11.2</v>
      </c>
      <c r="H15" s="78">
        <f t="shared" si="13"/>
        <v>10.5</v>
      </c>
      <c r="I15" s="76">
        <f t="shared" si="3"/>
        <v>43.132</v>
      </c>
      <c r="J15" s="77">
        <f t="shared" si="4"/>
        <v>61.331999999999994</v>
      </c>
      <c r="K15" s="77">
        <f t="shared" si="5"/>
        <v>79.532</v>
      </c>
      <c r="L15" s="77">
        <f t="shared" si="14"/>
        <v>10.5</v>
      </c>
      <c r="M15" s="78">
        <f t="shared" si="15"/>
        <v>7.699999999999999</v>
      </c>
      <c r="N15" s="76">
        <f t="shared" si="6"/>
        <v>39.108</v>
      </c>
      <c r="O15" s="77">
        <f t="shared" si="7"/>
        <v>55.907999999999994</v>
      </c>
      <c r="P15" s="77">
        <f t="shared" si="8"/>
        <v>72.70799999999998</v>
      </c>
      <c r="Q15" s="77">
        <f t="shared" si="16"/>
        <v>10.5</v>
      </c>
      <c r="R15" s="78">
        <f t="shared" si="17"/>
        <v>6.3</v>
      </c>
      <c r="S15" s="76">
        <f t="shared" si="9"/>
        <v>35.083999999999996</v>
      </c>
      <c r="T15" s="81">
        <f t="shared" si="10"/>
        <v>50.483999999999995</v>
      </c>
      <c r="U15" s="77">
        <f t="shared" si="11"/>
        <v>65.884</v>
      </c>
      <c r="V15" s="79">
        <f t="shared" si="18"/>
        <v>10.5</v>
      </c>
      <c r="W15" s="80">
        <f t="shared" si="19"/>
        <v>4.8999999999999995</v>
      </c>
    </row>
    <row r="16" spans="2:23" s="70" customFormat="1" ht="19.5" customHeight="1">
      <c r="B16" s="232">
        <v>0.8</v>
      </c>
      <c r="C16" s="237"/>
      <c r="D16" s="76">
        <f t="shared" si="0"/>
        <v>59.77</v>
      </c>
      <c r="E16" s="77">
        <f t="shared" si="1"/>
        <v>84.57000000000001</v>
      </c>
      <c r="F16" s="77">
        <f t="shared" si="2"/>
        <v>109.37</v>
      </c>
      <c r="G16" s="77">
        <f t="shared" si="12"/>
        <v>12.8</v>
      </c>
      <c r="H16" s="78">
        <f t="shared" si="13"/>
        <v>12</v>
      </c>
      <c r="I16" s="76">
        <f t="shared" si="3"/>
        <v>49.058</v>
      </c>
      <c r="J16" s="77">
        <f t="shared" si="4"/>
        <v>69.858</v>
      </c>
      <c r="K16" s="77">
        <f t="shared" si="5"/>
        <v>90.658</v>
      </c>
      <c r="L16" s="77">
        <f t="shared" si="14"/>
        <v>12</v>
      </c>
      <c r="M16" s="78">
        <f t="shared" si="15"/>
        <v>8.8</v>
      </c>
      <c r="N16" s="76">
        <f t="shared" si="6"/>
        <v>44.502</v>
      </c>
      <c r="O16" s="77">
        <f t="shared" si="7"/>
        <v>63.702000000000005</v>
      </c>
      <c r="P16" s="77">
        <f t="shared" si="8"/>
        <v>82.902</v>
      </c>
      <c r="Q16" s="77">
        <f t="shared" si="16"/>
        <v>12</v>
      </c>
      <c r="R16" s="78">
        <f t="shared" si="17"/>
        <v>7.2</v>
      </c>
      <c r="S16" s="76">
        <f t="shared" si="9"/>
        <v>39.946</v>
      </c>
      <c r="T16" s="77">
        <f t="shared" si="10"/>
        <v>57.546</v>
      </c>
      <c r="U16" s="77">
        <f t="shared" si="11"/>
        <v>75.14599999999999</v>
      </c>
      <c r="V16" s="79">
        <f t="shared" si="18"/>
        <v>12</v>
      </c>
      <c r="W16" s="80">
        <f t="shared" si="19"/>
        <v>5.6000000000000005</v>
      </c>
    </row>
    <row r="17" spans="2:23" s="70" customFormat="1" ht="19.5" customHeight="1">
      <c r="B17" s="232">
        <v>0.9</v>
      </c>
      <c r="C17" s="237"/>
      <c r="D17" s="76">
        <f t="shared" si="0"/>
        <v>66.96000000000001</v>
      </c>
      <c r="E17" s="77">
        <f t="shared" si="1"/>
        <v>94.86000000000001</v>
      </c>
      <c r="F17" s="77">
        <f t="shared" si="2"/>
        <v>122.76000000000002</v>
      </c>
      <c r="G17" s="77">
        <f t="shared" si="12"/>
        <v>14.4</v>
      </c>
      <c r="H17" s="78">
        <f t="shared" si="13"/>
        <v>13.5</v>
      </c>
      <c r="I17" s="76">
        <f t="shared" si="3"/>
        <v>54.983999999999995</v>
      </c>
      <c r="J17" s="77">
        <f t="shared" si="4"/>
        <v>78.384</v>
      </c>
      <c r="K17" s="77">
        <f t="shared" si="5"/>
        <v>101.784</v>
      </c>
      <c r="L17" s="77">
        <f t="shared" si="14"/>
        <v>13.5</v>
      </c>
      <c r="M17" s="78">
        <f t="shared" si="15"/>
        <v>9.9</v>
      </c>
      <c r="N17" s="76">
        <f t="shared" si="6"/>
        <v>49.89600000000001</v>
      </c>
      <c r="O17" s="77">
        <f t="shared" si="7"/>
        <v>71.49600000000001</v>
      </c>
      <c r="P17" s="77">
        <f t="shared" si="8"/>
        <v>93.096</v>
      </c>
      <c r="Q17" s="77">
        <f t="shared" si="16"/>
        <v>13.5</v>
      </c>
      <c r="R17" s="78">
        <f t="shared" si="17"/>
        <v>8.1</v>
      </c>
      <c r="S17" s="76">
        <f t="shared" si="9"/>
        <v>44.80799999999999</v>
      </c>
      <c r="T17" s="77">
        <f t="shared" si="10"/>
        <v>64.60799999999999</v>
      </c>
      <c r="U17" s="77">
        <f t="shared" si="11"/>
        <v>84.40799999999999</v>
      </c>
      <c r="V17" s="79">
        <f t="shared" si="18"/>
        <v>13.5</v>
      </c>
      <c r="W17" s="80">
        <f t="shared" si="19"/>
        <v>6.3</v>
      </c>
    </row>
    <row r="18" spans="2:23" s="70" customFormat="1" ht="19.5" customHeight="1">
      <c r="B18" s="235">
        <v>1</v>
      </c>
      <c r="C18" s="239"/>
      <c r="D18" s="76">
        <f t="shared" si="0"/>
        <v>74.15</v>
      </c>
      <c r="E18" s="77">
        <f t="shared" si="1"/>
        <v>105.15</v>
      </c>
      <c r="F18" s="77">
        <f t="shared" si="2"/>
        <v>136.15</v>
      </c>
      <c r="G18" s="77">
        <f t="shared" si="12"/>
        <v>16</v>
      </c>
      <c r="H18" s="78">
        <f t="shared" si="13"/>
        <v>15</v>
      </c>
      <c r="I18" s="76">
        <f t="shared" si="3"/>
        <v>60.91</v>
      </c>
      <c r="J18" s="77">
        <f t="shared" si="4"/>
        <v>86.91</v>
      </c>
      <c r="K18" s="77">
        <f t="shared" si="5"/>
        <v>112.91</v>
      </c>
      <c r="L18" s="77">
        <f t="shared" si="14"/>
        <v>15</v>
      </c>
      <c r="M18" s="78">
        <f t="shared" si="15"/>
        <v>11</v>
      </c>
      <c r="N18" s="76">
        <f t="shared" si="6"/>
        <v>55.29</v>
      </c>
      <c r="O18" s="77">
        <f t="shared" si="7"/>
        <v>79.28999999999999</v>
      </c>
      <c r="P18" s="77">
        <f t="shared" si="8"/>
        <v>103.28999999999999</v>
      </c>
      <c r="Q18" s="77">
        <f t="shared" si="16"/>
        <v>15</v>
      </c>
      <c r="R18" s="78">
        <f t="shared" si="17"/>
        <v>9</v>
      </c>
      <c r="S18" s="76">
        <f t="shared" si="9"/>
        <v>49.669999999999995</v>
      </c>
      <c r="T18" s="77">
        <f t="shared" si="10"/>
        <v>71.66999999999999</v>
      </c>
      <c r="U18" s="77">
        <f t="shared" si="11"/>
        <v>93.66999999999999</v>
      </c>
      <c r="V18" s="79">
        <f t="shared" si="18"/>
        <v>15</v>
      </c>
      <c r="W18" s="80">
        <f t="shared" si="19"/>
        <v>7</v>
      </c>
    </row>
    <row r="19" spans="2:23" s="70" customFormat="1" ht="19.5" customHeight="1">
      <c r="B19" s="232">
        <v>1.1</v>
      </c>
      <c r="C19" s="237"/>
      <c r="D19" s="76">
        <f t="shared" si="0"/>
        <v>81.34</v>
      </c>
      <c r="E19" s="77">
        <f t="shared" si="1"/>
        <v>115.44</v>
      </c>
      <c r="F19" s="77">
        <f t="shared" si="2"/>
        <v>149.54</v>
      </c>
      <c r="G19" s="77">
        <f t="shared" si="12"/>
        <v>17.6</v>
      </c>
      <c r="H19" s="78">
        <f t="shared" si="13"/>
        <v>16.5</v>
      </c>
      <c r="I19" s="76">
        <f t="shared" si="3"/>
        <v>66.83600000000001</v>
      </c>
      <c r="J19" s="77">
        <f t="shared" si="4"/>
        <v>95.436</v>
      </c>
      <c r="K19" s="77">
        <f t="shared" si="5"/>
        <v>124.036</v>
      </c>
      <c r="L19" s="77">
        <f t="shared" si="14"/>
        <v>16.5</v>
      </c>
      <c r="M19" s="78">
        <f t="shared" si="15"/>
        <v>12.100000000000001</v>
      </c>
      <c r="N19" s="76">
        <f t="shared" si="6"/>
        <v>60.684</v>
      </c>
      <c r="O19" s="77">
        <f t="shared" si="7"/>
        <v>87.084</v>
      </c>
      <c r="P19" s="77">
        <f t="shared" si="8"/>
        <v>113.48400000000001</v>
      </c>
      <c r="Q19" s="77">
        <f t="shared" si="16"/>
        <v>16.5</v>
      </c>
      <c r="R19" s="78">
        <f t="shared" si="17"/>
        <v>9.9</v>
      </c>
      <c r="S19" s="76">
        <f t="shared" si="9"/>
        <v>54.532000000000004</v>
      </c>
      <c r="T19" s="77">
        <f t="shared" si="10"/>
        <v>78.73200000000001</v>
      </c>
      <c r="U19" s="77">
        <f t="shared" si="11"/>
        <v>102.93200000000002</v>
      </c>
      <c r="V19" s="79">
        <f t="shared" si="18"/>
        <v>16.5</v>
      </c>
      <c r="W19" s="80">
        <f t="shared" si="19"/>
        <v>7.700000000000001</v>
      </c>
    </row>
    <row r="20" spans="2:23" s="70" customFormat="1" ht="19.5" customHeight="1" thickBot="1">
      <c r="B20" s="233">
        <v>1.2</v>
      </c>
      <c r="C20" s="238"/>
      <c r="D20" s="82">
        <f t="shared" si="0"/>
        <v>88.53</v>
      </c>
      <c r="E20" s="83">
        <f t="shared" si="1"/>
        <v>125.73</v>
      </c>
      <c r="F20" s="83">
        <f t="shared" si="2"/>
        <v>162.93</v>
      </c>
      <c r="G20" s="83">
        <f t="shared" si="12"/>
        <v>19.2</v>
      </c>
      <c r="H20" s="84">
        <f t="shared" si="13"/>
        <v>18</v>
      </c>
      <c r="I20" s="82">
        <f t="shared" si="3"/>
        <v>72.76200000000001</v>
      </c>
      <c r="J20" s="83">
        <f t="shared" si="4"/>
        <v>103.96200000000002</v>
      </c>
      <c r="K20" s="83">
        <f t="shared" si="5"/>
        <v>135.162</v>
      </c>
      <c r="L20" s="83">
        <f t="shared" si="14"/>
        <v>18</v>
      </c>
      <c r="M20" s="84">
        <f t="shared" si="15"/>
        <v>13.2</v>
      </c>
      <c r="N20" s="82">
        <f t="shared" si="6"/>
        <v>66.07799999999999</v>
      </c>
      <c r="O20" s="83">
        <f t="shared" si="7"/>
        <v>94.87799999999999</v>
      </c>
      <c r="P20" s="83">
        <f t="shared" si="8"/>
        <v>123.67799999999998</v>
      </c>
      <c r="Q20" s="83">
        <f t="shared" si="16"/>
        <v>18</v>
      </c>
      <c r="R20" s="84">
        <f t="shared" si="17"/>
        <v>10.799999999999999</v>
      </c>
      <c r="S20" s="82">
        <f t="shared" si="9"/>
        <v>59.394</v>
      </c>
      <c r="T20" s="85">
        <f t="shared" si="10"/>
        <v>85.79400000000001</v>
      </c>
      <c r="U20" s="83">
        <f t="shared" si="11"/>
        <v>112.19400000000002</v>
      </c>
      <c r="V20" s="86">
        <f t="shared" si="18"/>
        <v>18</v>
      </c>
      <c r="W20" s="87">
        <f t="shared" si="19"/>
        <v>8.4</v>
      </c>
    </row>
    <row r="21" spans="2:23" ht="19.5" customHeight="1">
      <c r="B21" s="1"/>
      <c r="C21" s="2"/>
      <c r="D21" s="3"/>
      <c r="E21" s="3"/>
      <c r="F21" s="3"/>
      <c r="G21" s="3"/>
      <c r="H21" s="3"/>
      <c r="I21" s="3"/>
      <c r="J21" s="3"/>
      <c r="K21" s="3"/>
      <c r="L21" s="3"/>
      <c r="M21" s="3"/>
      <c r="N21" s="3"/>
      <c r="O21" s="2"/>
      <c r="P21" s="2"/>
      <c r="Q21" s="2"/>
      <c r="R21" s="2"/>
      <c r="S21" s="2"/>
      <c r="T21" s="2"/>
      <c r="U21" s="2"/>
      <c r="V21" s="2"/>
      <c r="W21" s="2"/>
    </row>
    <row r="22" spans="2:23" ht="12.75">
      <c r="B22" s="2"/>
      <c r="C22" s="2"/>
      <c r="D22" s="2"/>
      <c r="E22" s="2"/>
      <c r="F22" s="2"/>
      <c r="G22" s="2"/>
      <c r="H22" s="2"/>
      <c r="I22" s="2"/>
      <c r="J22" s="2"/>
      <c r="K22" s="2"/>
      <c r="L22" s="2"/>
      <c r="M22" s="2"/>
      <c r="N22" s="2"/>
      <c r="O22" s="2"/>
      <c r="P22" s="2"/>
      <c r="Q22" s="2"/>
      <c r="R22" s="2"/>
      <c r="S22" s="2"/>
      <c r="T22" s="2"/>
      <c r="U22" s="2"/>
      <c r="V22" s="2"/>
      <c r="W22" s="2"/>
    </row>
    <row r="23" spans="2:23" ht="12.75">
      <c r="B23" s="2"/>
      <c r="C23" s="2"/>
      <c r="D23" s="2"/>
      <c r="E23" s="2"/>
      <c r="F23" s="2"/>
      <c r="G23" s="2"/>
      <c r="H23" s="2"/>
      <c r="I23" s="2"/>
      <c r="J23" s="2"/>
      <c r="K23" s="2"/>
      <c r="L23" s="2"/>
      <c r="M23" s="2"/>
      <c r="N23" s="2"/>
      <c r="O23" s="2"/>
      <c r="P23" s="2"/>
      <c r="Q23" s="2"/>
      <c r="R23" s="2"/>
      <c r="S23" s="2"/>
      <c r="T23" s="2"/>
      <c r="U23" s="2"/>
      <c r="V23" s="2"/>
      <c r="W23" s="2"/>
    </row>
    <row r="24" spans="2:23" ht="13.5" thickBot="1">
      <c r="B24" s="2"/>
      <c r="C24" s="2"/>
      <c r="D24" s="2"/>
      <c r="E24" s="2"/>
      <c r="F24" s="2"/>
      <c r="G24" s="2"/>
      <c r="H24" s="2"/>
      <c r="I24" s="2"/>
      <c r="J24" s="2"/>
      <c r="K24" s="2"/>
      <c r="L24" s="2"/>
      <c r="M24" s="2"/>
      <c r="N24" s="2"/>
      <c r="O24" s="2"/>
      <c r="P24" s="2"/>
      <c r="Q24" s="2"/>
      <c r="R24" s="2"/>
      <c r="S24" s="2"/>
      <c r="T24" s="2"/>
      <c r="U24" s="2"/>
      <c r="V24" s="2"/>
      <c r="W24" s="2"/>
    </row>
    <row r="25" spans="2:23" ht="12.75">
      <c r="B25" s="197" t="s">
        <v>36</v>
      </c>
      <c r="C25" s="198"/>
      <c r="D25" s="195" t="s">
        <v>16</v>
      </c>
      <c r="E25" s="195"/>
      <c r="F25" s="195"/>
      <c r="G25" s="195" t="s">
        <v>17</v>
      </c>
      <c r="H25" s="195"/>
      <c r="I25" s="195"/>
      <c r="J25" s="195" t="s">
        <v>18</v>
      </c>
      <c r="K25" s="195"/>
      <c r="L25" s="195"/>
      <c r="M25" s="195" t="s">
        <v>19</v>
      </c>
      <c r="N25" s="195"/>
      <c r="O25" s="196"/>
      <c r="P25" s="2"/>
      <c r="Q25" s="2"/>
      <c r="R25" s="2"/>
      <c r="S25" s="2"/>
      <c r="T25" s="2"/>
      <c r="U25" s="2"/>
      <c r="V25" s="2"/>
      <c r="W25" s="2"/>
    </row>
    <row r="26" spans="2:23" ht="51.75"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c r="P26" s="2"/>
      <c r="Q26" s="2"/>
      <c r="R26" s="2"/>
      <c r="S26" s="2"/>
      <c r="T26" s="2"/>
      <c r="U26" s="2"/>
      <c r="V26" s="2"/>
      <c r="W26" s="2"/>
    </row>
    <row r="27" spans="2:23" ht="12.75">
      <c r="B27" s="58">
        <v>0.3</v>
      </c>
      <c r="C27" s="135">
        <f>0.66*B27</f>
        <v>0.198</v>
      </c>
      <c r="D27" s="59">
        <f aca="true" t="shared" si="20" ref="D27:D36">E27*($D$8)</f>
        <v>2.97</v>
      </c>
      <c r="E27" s="59">
        <f aca="true" t="shared" si="21" ref="E27:E36">0.66*B27</f>
        <v>0.198</v>
      </c>
      <c r="F27" s="59">
        <f>0.15*$D$8</f>
        <v>2.25</v>
      </c>
      <c r="G27" s="59">
        <f aca="true" t="shared" si="22" ref="G27:G36">H27*($I$8)</f>
        <v>2.178</v>
      </c>
      <c r="H27" s="59">
        <f aca="true" t="shared" si="23" ref="H27:H36">0.66*B27</f>
        <v>0.198</v>
      </c>
      <c r="I27" s="59">
        <f>0.15*$I$8</f>
        <v>1.65</v>
      </c>
      <c r="J27" s="59">
        <f aca="true" t="shared" si="24" ref="J27:J36">K27*($N$8)</f>
        <v>1.782</v>
      </c>
      <c r="K27" s="59">
        <f aca="true" t="shared" si="25" ref="K27:K36">0.66*B27</f>
        <v>0.198</v>
      </c>
      <c r="L27" s="59">
        <f>0.15*$N$8</f>
        <v>1.3499999999999999</v>
      </c>
      <c r="M27" s="59">
        <f aca="true" t="shared" si="26" ref="M27:M36">N27*($S$8)</f>
        <v>1.3860000000000001</v>
      </c>
      <c r="N27" s="59">
        <f aca="true" t="shared" si="27" ref="N27:N36">0.66*B27</f>
        <v>0.198</v>
      </c>
      <c r="O27" s="60">
        <f>0.15*$S$8</f>
        <v>1.05</v>
      </c>
      <c r="P27" s="2"/>
      <c r="Q27" s="2"/>
      <c r="R27" s="2"/>
      <c r="S27" s="2"/>
      <c r="T27" s="2"/>
      <c r="U27" s="2"/>
      <c r="V27" s="2"/>
      <c r="W27" s="2"/>
    </row>
    <row r="28" spans="2:23" ht="12.75">
      <c r="B28" s="55">
        <v>0.4</v>
      </c>
      <c r="C28" s="136">
        <f>0.66*B28</f>
        <v>0.264</v>
      </c>
      <c r="D28" s="45">
        <f t="shared" si="20"/>
        <v>3.96</v>
      </c>
      <c r="E28" s="45">
        <f t="shared" si="21"/>
        <v>0.264</v>
      </c>
      <c r="F28" s="59">
        <f aca="true" t="shared" si="28" ref="F28:F36">0.15*$D$8</f>
        <v>2.25</v>
      </c>
      <c r="G28" s="45">
        <f t="shared" si="22"/>
        <v>2.904</v>
      </c>
      <c r="H28" s="45">
        <f t="shared" si="23"/>
        <v>0.264</v>
      </c>
      <c r="I28" s="59">
        <f aca="true" t="shared" si="29" ref="I28:I36">0.15*$I$8</f>
        <v>1.65</v>
      </c>
      <c r="J28" s="45">
        <f t="shared" si="24"/>
        <v>2.3760000000000003</v>
      </c>
      <c r="K28" s="45">
        <f t="shared" si="25"/>
        <v>0.264</v>
      </c>
      <c r="L28" s="59">
        <f aca="true" t="shared" si="30" ref="L28:L36">0.15*$N$8</f>
        <v>1.3499999999999999</v>
      </c>
      <c r="M28" s="45">
        <f t="shared" si="26"/>
        <v>1.848</v>
      </c>
      <c r="N28" s="45">
        <f t="shared" si="27"/>
        <v>0.264</v>
      </c>
      <c r="O28" s="60">
        <f aca="true" t="shared" si="31" ref="O28:O36">0.15*$S$8</f>
        <v>1.05</v>
      </c>
      <c r="P28" s="2"/>
      <c r="Q28" s="2"/>
      <c r="R28" s="2"/>
      <c r="S28" s="2"/>
      <c r="T28" s="2"/>
      <c r="U28" s="2"/>
      <c r="V28" s="2"/>
      <c r="W28" s="2"/>
    </row>
    <row r="29" spans="2:23" ht="12.75">
      <c r="B29" s="56">
        <v>0.5</v>
      </c>
      <c r="C29" s="136">
        <f>0.66*B29</f>
        <v>0.33</v>
      </c>
      <c r="D29" s="45">
        <f t="shared" si="20"/>
        <v>4.95</v>
      </c>
      <c r="E29" s="45">
        <f t="shared" si="21"/>
        <v>0.33</v>
      </c>
      <c r="F29" s="59">
        <f t="shared" si="28"/>
        <v>2.25</v>
      </c>
      <c r="G29" s="45">
        <f t="shared" si="22"/>
        <v>3.6300000000000003</v>
      </c>
      <c r="H29" s="45">
        <f t="shared" si="23"/>
        <v>0.33</v>
      </c>
      <c r="I29" s="59">
        <f t="shared" si="29"/>
        <v>1.65</v>
      </c>
      <c r="J29" s="45">
        <f t="shared" si="24"/>
        <v>2.97</v>
      </c>
      <c r="K29" s="45">
        <f t="shared" si="25"/>
        <v>0.33</v>
      </c>
      <c r="L29" s="59">
        <f t="shared" si="30"/>
        <v>1.3499999999999999</v>
      </c>
      <c r="M29" s="45">
        <f t="shared" si="26"/>
        <v>2.31</v>
      </c>
      <c r="N29" s="45">
        <f t="shared" si="27"/>
        <v>0.33</v>
      </c>
      <c r="O29" s="60">
        <f t="shared" si="31"/>
        <v>1.05</v>
      </c>
      <c r="P29" s="2"/>
      <c r="Q29" s="2"/>
      <c r="R29" s="2"/>
      <c r="S29" s="2"/>
      <c r="T29" s="2"/>
      <c r="U29" s="2"/>
      <c r="V29" s="2"/>
      <c r="W29" s="2"/>
    </row>
    <row r="30" spans="2:23" ht="12.75">
      <c r="B30" s="56">
        <v>0.6</v>
      </c>
      <c r="C30" s="136">
        <f>0.67*B30</f>
        <v>0.402</v>
      </c>
      <c r="D30" s="45">
        <f t="shared" si="20"/>
        <v>5.94</v>
      </c>
      <c r="E30" s="45">
        <f t="shared" si="21"/>
        <v>0.396</v>
      </c>
      <c r="F30" s="59">
        <f t="shared" si="28"/>
        <v>2.25</v>
      </c>
      <c r="G30" s="45">
        <f t="shared" si="22"/>
        <v>4.356</v>
      </c>
      <c r="H30" s="45">
        <f t="shared" si="23"/>
        <v>0.396</v>
      </c>
      <c r="I30" s="59">
        <f t="shared" si="29"/>
        <v>1.65</v>
      </c>
      <c r="J30" s="45">
        <f t="shared" si="24"/>
        <v>3.564</v>
      </c>
      <c r="K30" s="45">
        <f t="shared" si="25"/>
        <v>0.396</v>
      </c>
      <c r="L30" s="59">
        <f t="shared" si="30"/>
        <v>1.3499999999999999</v>
      </c>
      <c r="M30" s="45">
        <f t="shared" si="26"/>
        <v>2.7720000000000002</v>
      </c>
      <c r="N30" s="45">
        <f t="shared" si="27"/>
        <v>0.396</v>
      </c>
      <c r="O30" s="60">
        <f t="shared" si="31"/>
        <v>1.05</v>
      </c>
      <c r="P30" s="2"/>
      <c r="Q30" s="2"/>
      <c r="R30" s="2"/>
      <c r="S30" s="2"/>
      <c r="T30" s="2"/>
      <c r="U30" s="2"/>
      <c r="V30" s="2"/>
      <c r="W30" s="2"/>
    </row>
    <row r="31" spans="2:23" ht="12.75">
      <c r="B31" s="56">
        <v>0.7</v>
      </c>
      <c r="C31" s="136">
        <f aca="true" t="shared" si="32" ref="C31:C36">0.67*B31</f>
        <v>0.469</v>
      </c>
      <c r="D31" s="45">
        <f t="shared" si="20"/>
        <v>6.93</v>
      </c>
      <c r="E31" s="45">
        <f t="shared" si="21"/>
        <v>0.46199999999999997</v>
      </c>
      <c r="F31" s="59">
        <f t="shared" si="28"/>
        <v>2.25</v>
      </c>
      <c r="G31" s="45">
        <f t="shared" si="22"/>
        <v>5.082</v>
      </c>
      <c r="H31" s="45">
        <f t="shared" si="23"/>
        <v>0.46199999999999997</v>
      </c>
      <c r="I31" s="59">
        <f t="shared" si="29"/>
        <v>1.65</v>
      </c>
      <c r="J31" s="45">
        <f t="shared" si="24"/>
        <v>4.1579999999999995</v>
      </c>
      <c r="K31" s="45">
        <f t="shared" si="25"/>
        <v>0.46199999999999997</v>
      </c>
      <c r="L31" s="59">
        <f t="shared" si="30"/>
        <v>1.3499999999999999</v>
      </c>
      <c r="M31" s="45">
        <f t="shared" si="26"/>
        <v>3.234</v>
      </c>
      <c r="N31" s="45">
        <f t="shared" si="27"/>
        <v>0.46199999999999997</v>
      </c>
      <c r="O31" s="60">
        <f t="shared" si="31"/>
        <v>1.05</v>
      </c>
      <c r="P31" s="2"/>
      <c r="Q31" s="2"/>
      <c r="R31" s="2"/>
      <c r="S31" s="2"/>
      <c r="T31" s="2"/>
      <c r="U31" s="2"/>
      <c r="V31" s="2"/>
      <c r="W31" s="2"/>
    </row>
    <row r="32" spans="2:23" ht="12.75">
      <c r="B32" s="56">
        <v>0.8</v>
      </c>
      <c r="C32" s="136">
        <f t="shared" si="32"/>
        <v>0.536</v>
      </c>
      <c r="D32" s="45">
        <f t="shared" si="20"/>
        <v>7.92</v>
      </c>
      <c r="E32" s="45">
        <f t="shared" si="21"/>
        <v>0.528</v>
      </c>
      <c r="F32" s="59">
        <f t="shared" si="28"/>
        <v>2.25</v>
      </c>
      <c r="G32" s="45">
        <f t="shared" si="22"/>
        <v>5.808</v>
      </c>
      <c r="H32" s="45">
        <f t="shared" si="23"/>
        <v>0.528</v>
      </c>
      <c r="I32" s="59">
        <f t="shared" si="29"/>
        <v>1.65</v>
      </c>
      <c r="J32" s="45">
        <f t="shared" si="24"/>
        <v>4.752000000000001</v>
      </c>
      <c r="K32" s="45">
        <f t="shared" si="25"/>
        <v>0.528</v>
      </c>
      <c r="L32" s="59">
        <f t="shared" si="30"/>
        <v>1.3499999999999999</v>
      </c>
      <c r="M32" s="45">
        <f t="shared" si="26"/>
        <v>3.696</v>
      </c>
      <c r="N32" s="45">
        <f t="shared" si="27"/>
        <v>0.528</v>
      </c>
      <c r="O32" s="60">
        <f t="shared" si="31"/>
        <v>1.05</v>
      </c>
      <c r="P32" s="2"/>
      <c r="Q32" s="2"/>
      <c r="R32" s="2"/>
      <c r="S32" s="2"/>
      <c r="T32" s="2"/>
      <c r="U32" s="2"/>
      <c r="V32" s="2"/>
      <c r="W32" s="2"/>
    </row>
    <row r="33" spans="2:23" ht="12.75">
      <c r="B33" s="56">
        <v>0.9</v>
      </c>
      <c r="C33" s="136">
        <f t="shared" si="32"/>
        <v>0.6030000000000001</v>
      </c>
      <c r="D33" s="45">
        <f t="shared" si="20"/>
        <v>8.910000000000002</v>
      </c>
      <c r="E33" s="45">
        <f t="shared" si="21"/>
        <v>0.5940000000000001</v>
      </c>
      <c r="F33" s="59">
        <f t="shared" si="28"/>
        <v>2.25</v>
      </c>
      <c r="G33" s="45">
        <f t="shared" si="22"/>
        <v>6.534000000000001</v>
      </c>
      <c r="H33" s="45">
        <f t="shared" si="23"/>
        <v>0.5940000000000001</v>
      </c>
      <c r="I33" s="59">
        <f t="shared" si="29"/>
        <v>1.65</v>
      </c>
      <c r="J33" s="45">
        <f t="shared" si="24"/>
        <v>5.346000000000001</v>
      </c>
      <c r="K33" s="45">
        <f t="shared" si="25"/>
        <v>0.5940000000000001</v>
      </c>
      <c r="L33" s="59">
        <f t="shared" si="30"/>
        <v>1.3499999999999999</v>
      </c>
      <c r="M33" s="45">
        <f t="shared" si="26"/>
        <v>4.158</v>
      </c>
      <c r="N33" s="45">
        <f t="shared" si="27"/>
        <v>0.5940000000000001</v>
      </c>
      <c r="O33" s="60">
        <f t="shared" si="31"/>
        <v>1.05</v>
      </c>
      <c r="P33" s="2"/>
      <c r="Q33" s="2"/>
      <c r="R33" s="2"/>
      <c r="S33" s="2"/>
      <c r="T33" s="2"/>
      <c r="U33" s="2"/>
      <c r="V33" s="2"/>
      <c r="W33" s="2"/>
    </row>
    <row r="34" spans="2:23" ht="12.75">
      <c r="B34" s="56">
        <v>1</v>
      </c>
      <c r="C34" s="136">
        <f t="shared" si="32"/>
        <v>0.67</v>
      </c>
      <c r="D34" s="45">
        <f t="shared" si="20"/>
        <v>9.9</v>
      </c>
      <c r="E34" s="45">
        <f t="shared" si="21"/>
        <v>0.66</v>
      </c>
      <c r="F34" s="59">
        <f t="shared" si="28"/>
        <v>2.25</v>
      </c>
      <c r="G34" s="45">
        <f t="shared" si="22"/>
        <v>7.260000000000001</v>
      </c>
      <c r="H34" s="45">
        <f t="shared" si="23"/>
        <v>0.66</v>
      </c>
      <c r="I34" s="59">
        <f t="shared" si="29"/>
        <v>1.65</v>
      </c>
      <c r="J34" s="45">
        <f t="shared" si="24"/>
        <v>5.94</v>
      </c>
      <c r="K34" s="45">
        <f t="shared" si="25"/>
        <v>0.66</v>
      </c>
      <c r="L34" s="59">
        <f t="shared" si="30"/>
        <v>1.3499999999999999</v>
      </c>
      <c r="M34" s="45">
        <f t="shared" si="26"/>
        <v>4.62</v>
      </c>
      <c r="N34" s="45">
        <f t="shared" si="27"/>
        <v>0.66</v>
      </c>
      <c r="O34" s="60">
        <f t="shared" si="31"/>
        <v>1.05</v>
      </c>
      <c r="P34" s="2"/>
      <c r="Q34" s="2"/>
      <c r="R34" s="2"/>
      <c r="S34" s="2"/>
      <c r="T34" s="2"/>
      <c r="U34" s="2"/>
      <c r="V34" s="2"/>
      <c r="W34" s="2"/>
    </row>
    <row r="35" spans="2:23" ht="12.75">
      <c r="B35" s="56">
        <v>1.1</v>
      </c>
      <c r="C35" s="136">
        <f t="shared" si="32"/>
        <v>0.7370000000000001</v>
      </c>
      <c r="D35" s="45">
        <f t="shared" si="20"/>
        <v>10.89</v>
      </c>
      <c r="E35" s="45">
        <f t="shared" si="21"/>
        <v>0.7260000000000001</v>
      </c>
      <c r="F35" s="59">
        <f t="shared" si="28"/>
        <v>2.25</v>
      </c>
      <c r="G35" s="45">
        <f t="shared" si="22"/>
        <v>7.986000000000001</v>
      </c>
      <c r="H35" s="45">
        <f t="shared" si="23"/>
        <v>0.7260000000000001</v>
      </c>
      <c r="I35" s="59">
        <f t="shared" si="29"/>
        <v>1.65</v>
      </c>
      <c r="J35" s="45">
        <f t="shared" si="24"/>
        <v>6.534000000000001</v>
      </c>
      <c r="K35" s="45">
        <f t="shared" si="25"/>
        <v>0.7260000000000001</v>
      </c>
      <c r="L35" s="59">
        <f t="shared" si="30"/>
        <v>1.3499999999999999</v>
      </c>
      <c r="M35" s="45">
        <f t="shared" si="26"/>
        <v>5.082000000000001</v>
      </c>
      <c r="N35" s="45">
        <f t="shared" si="27"/>
        <v>0.7260000000000001</v>
      </c>
      <c r="O35" s="60">
        <f t="shared" si="31"/>
        <v>1.05</v>
      </c>
      <c r="P35" s="2"/>
      <c r="Q35" s="2"/>
      <c r="R35" s="2"/>
      <c r="S35" s="2"/>
      <c r="T35" s="2"/>
      <c r="U35" s="2"/>
      <c r="V35" s="2"/>
      <c r="W35" s="2"/>
    </row>
    <row r="36" spans="2:23" ht="13.5" thickBot="1">
      <c r="B36" s="57">
        <v>1.2</v>
      </c>
      <c r="C36" s="139">
        <f t="shared" si="32"/>
        <v>0.804</v>
      </c>
      <c r="D36" s="46">
        <f t="shared" si="20"/>
        <v>11.88</v>
      </c>
      <c r="E36" s="46">
        <f t="shared" si="21"/>
        <v>0.792</v>
      </c>
      <c r="F36" s="46">
        <f t="shared" si="28"/>
        <v>2.25</v>
      </c>
      <c r="G36" s="46">
        <f t="shared" si="22"/>
        <v>8.712</v>
      </c>
      <c r="H36" s="46">
        <f t="shared" si="23"/>
        <v>0.792</v>
      </c>
      <c r="I36" s="46">
        <f t="shared" si="29"/>
        <v>1.65</v>
      </c>
      <c r="J36" s="46">
        <f t="shared" si="24"/>
        <v>7.128</v>
      </c>
      <c r="K36" s="46">
        <f t="shared" si="25"/>
        <v>0.792</v>
      </c>
      <c r="L36" s="46">
        <f t="shared" si="30"/>
        <v>1.3499999999999999</v>
      </c>
      <c r="M36" s="46">
        <f t="shared" si="26"/>
        <v>5.5440000000000005</v>
      </c>
      <c r="N36" s="46">
        <f t="shared" si="27"/>
        <v>0.792</v>
      </c>
      <c r="O36" s="43">
        <f t="shared" si="31"/>
        <v>1.05</v>
      </c>
      <c r="P36" s="2"/>
      <c r="Q36" s="2"/>
      <c r="R36" s="2"/>
      <c r="S36" s="2"/>
      <c r="T36" s="2"/>
      <c r="U36" s="2"/>
      <c r="V36" s="2"/>
      <c r="W36" s="2"/>
    </row>
    <row r="37" spans="2:23" ht="12.75">
      <c r="B37" s="2"/>
      <c r="C37" s="2"/>
      <c r="D37" s="2"/>
      <c r="E37" s="2"/>
      <c r="F37" s="2"/>
      <c r="G37" s="2"/>
      <c r="H37" s="2"/>
      <c r="I37" s="2"/>
      <c r="J37" s="2"/>
      <c r="K37" s="2"/>
      <c r="L37" s="2"/>
      <c r="M37" s="2"/>
      <c r="N37" s="2"/>
      <c r="O37" s="2"/>
      <c r="P37" s="2"/>
      <c r="Q37" s="2"/>
      <c r="R37" s="2"/>
      <c r="S37" s="2"/>
      <c r="T37" s="2"/>
      <c r="U37" s="2"/>
      <c r="V37" s="2"/>
      <c r="W37" s="2"/>
    </row>
    <row r="38" spans="2:23" ht="12.75">
      <c r="B38" s="2"/>
      <c r="C38" s="2"/>
      <c r="D38" s="2"/>
      <c r="E38" s="2"/>
      <c r="G38" s="14"/>
      <c r="H38" s="2"/>
      <c r="I38" s="2"/>
      <c r="J38" s="2"/>
      <c r="K38" s="14"/>
      <c r="L38" s="2"/>
      <c r="M38" s="2"/>
      <c r="N38" s="2"/>
      <c r="O38" s="6"/>
      <c r="P38" s="6"/>
      <c r="Q38" s="2"/>
      <c r="R38" s="2"/>
      <c r="S38" s="2"/>
      <c r="T38" s="2"/>
      <c r="U38" s="2"/>
      <c r="V38" s="2"/>
      <c r="W38" s="2"/>
    </row>
    <row r="39" spans="2:12" ht="12.75">
      <c r="B39" s="2"/>
      <c r="C39" s="2"/>
      <c r="D39" s="2"/>
      <c r="E39" s="2"/>
      <c r="F39" s="2"/>
      <c r="G39" s="2"/>
      <c r="H39" s="2"/>
      <c r="I39" s="2"/>
      <c r="J39" s="2"/>
      <c r="K39" s="2"/>
      <c r="L39" s="2"/>
    </row>
    <row r="40" spans="2:12" ht="12.75">
      <c r="B40" s="14" t="s">
        <v>98</v>
      </c>
      <c r="C40" s="186">
        <f>H4*0.95</f>
        <v>71.25</v>
      </c>
      <c r="D40" s="186">
        <f>H4*1.05</f>
        <v>78.75</v>
      </c>
      <c r="E40" s="14" t="s">
        <v>97</v>
      </c>
      <c r="F40" s="2"/>
      <c r="G40" s="2"/>
      <c r="H40" s="2"/>
      <c r="I40" s="2"/>
      <c r="J40" s="2"/>
      <c r="K40" s="2"/>
      <c r="L40" s="2"/>
    </row>
    <row r="41" spans="2:12" ht="12.75">
      <c r="B41" s="2"/>
      <c r="C41" s="2"/>
      <c r="D41" s="2"/>
      <c r="E41" s="2"/>
      <c r="F41" s="2"/>
      <c r="G41" s="2"/>
      <c r="H41" s="2"/>
      <c r="I41" s="2"/>
      <c r="J41" s="2"/>
      <c r="K41" s="2"/>
      <c r="L41" s="2"/>
    </row>
    <row r="42" spans="2:12" ht="12.75">
      <c r="B42" s="2"/>
      <c r="C42" s="2"/>
      <c r="D42" s="2"/>
      <c r="E42" s="2"/>
      <c r="F42" s="2"/>
      <c r="G42" s="2"/>
      <c r="H42" s="2"/>
      <c r="I42" s="2"/>
      <c r="J42" s="2"/>
      <c r="K42" s="2"/>
      <c r="L42" s="2"/>
    </row>
    <row r="43" spans="2:12" ht="12.75">
      <c r="B43" s="2"/>
      <c r="C43" s="2"/>
      <c r="D43" s="2"/>
      <c r="E43" s="2"/>
      <c r="F43" s="2"/>
      <c r="G43" s="2"/>
      <c r="H43" s="2"/>
      <c r="I43" s="2"/>
      <c r="J43" s="2"/>
      <c r="K43" s="2"/>
      <c r="L43" s="2"/>
    </row>
    <row r="44" spans="2:12" ht="12.75">
      <c r="B44" s="2"/>
      <c r="C44" s="2"/>
      <c r="D44" s="2"/>
      <c r="E44" s="2"/>
      <c r="F44" s="2"/>
      <c r="G44" s="2"/>
      <c r="H44" s="2"/>
      <c r="I44" s="2"/>
      <c r="J44" s="2"/>
      <c r="K44" s="2"/>
      <c r="L44" s="2"/>
    </row>
    <row r="45" spans="2:12" ht="12.75">
      <c r="B45" s="2"/>
      <c r="C45" s="2"/>
      <c r="D45" s="2"/>
      <c r="E45" s="2"/>
      <c r="F45" s="2"/>
      <c r="G45" s="2"/>
      <c r="H45" s="2"/>
      <c r="I45" s="2"/>
      <c r="J45" s="2"/>
      <c r="K45" s="2"/>
      <c r="L45" s="2"/>
    </row>
  </sheetData>
  <sheetProtection/>
  <mergeCells count="44">
    <mergeCell ref="B20:C20"/>
    <mergeCell ref="B15:C15"/>
    <mergeCell ref="B16:C16"/>
    <mergeCell ref="B17:C17"/>
    <mergeCell ref="B18:C18"/>
    <mergeCell ref="M25:O25"/>
    <mergeCell ref="B25:C25"/>
    <mergeCell ref="D25:F25"/>
    <mergeCell ref="G25:I25"/>
    <mergeCell ref="J25:L25"/>
    <mergeCell ref="B11:C11"/>
    <mergeCell ref="B12:C12"/>
    <mergeCell ref="B13:C13"/>
    <mergeCell ref="B14:C14"/>
    <mergeCell ref="B19:C19"/>
    <mergeCell ref="B10:C10"/>
    <mergeCell ref="B9:C9"/>
    <mergeCell ref="E9:F9"/>
    <mergeCell ref="J9:K9"/>
    <mergeCell ref="B8:C8"/>
    <mergeCell ref="E8:F8"/>
    <mergeCell ref="J8:K8"/>
    <mergeCell ref="W7:W10"/>
    <mergeCell ref="T8:U8"/>
    <mergeCell ref="T9:U9"/>
    <mergeCell ref="R7:R10"/>
    <mergeCell ref="T7:U7"/>
    <mergeCell ref="O9:P9"/>
    <mergeCell ref="L7:L10"/>
    <mergeCell ref="M7:M10"/>
    <mergeCell ref="O7:P7"/>
    <mergeCell ref="Q7:Q10"/>
    <mergeCell ref="O8:P8"/>
    <mergeCell ref="V7:V10"/>
    <mergeCell ref="B6:C6"/>
    <mergeCell ref="D6:H6"/>
    <mergeCell ref="I6:M6"/>
    <mergeCell ref="N6:R6"/>
    <mergeCell ref="S6:W6"/>
    <mergeCell ref="B7:C7"/>
    <mergeCell ref="E7:F7"/>
    <mergeCell ref="G7:G10"/>
    <mergeCell ref="H7:H10"/>
    <mergeCell ref="J7:K7"/>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 xml:space="preserve">&amp;RDCJ November 2009 Version 1  </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I4" sqref="I4"/>
    </sheetView>
  </sheetViews>
  <sheetFormatPr defaultColWidth="9.140625" defaultRowHeight="12.75"/>
  <cols>
    <col min="1" max="1" width="2.421875" style="0" customWidth="1"/>
    <col min="2" max="2" width="16.7109375" style="0" customWidth="1"/>
    <col min="3"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39</v>
      </c>
      <c r="C2" s="3"/>
      <c r="D2" s="3"/>
      <c r="E2" s="3" t="s">
        <v>54</v>
      </c>
      <c r="F2" s="3"/>
      <c r="G2" s="3"/>
      <c r="H2" s="3"/>
      <c r="I2" s="3"/>
      <c r="J2" s="3"/>
      <c r="K2" s="3"/>
      <c r="L2" s="3"/>
      <c r="M2" s="3"/>
      <c r="N2" s="3"/>
      <c r="O2" s="3"/>
      <c r="P2" s="3"/>
      <c r="Q2" s="3"/>
      <c r="R2" s="3"/>
      <c r="S2" s="3"/>
      <c r="T2" s="3"/>
      <c r="U2" s="3"/>
      <c r="V2" s="3"/>
    </row>
    <row r="3" spans="2:22" ht="19.5" customHeight="1">
      <c r="B3" s="3"/>
      <c r="C3" s="2"/>
      <c r="D3" s="2"/>
      <c r="E3" s="2"/>
      <c r="F3" s="2"/>
      <c r="G3" s="2"/>
      <c r="H3" s="2"/>
      <c r="I3" s="2"/>
      <c r="J3" s="2"/>
      <c r="K3" s="2"/>
      <c r="L3" s="2"/>
      <c r="M3" s="2"/>
      <c r="N3" s="2"/>
      <c r="O3" s="2"/>
      <c r="P3" s="2"/>
      <c r="Q3" s="2"/>
      <c r="R3" s="2"/>
      <c r="S3" s="2"/>
      <c r="T3" s="2"/>
      <c r="U3" s="2"/>
      <c r="V3" s="2"/>
    </row>
    <row r="4" spans="2:22" ht="19.5" customHeight="1">
      <c r="B4" s="2"/>
      <c r="C4" s="2"/>
      <c r="D4" s="2"/>
      <c r="F4" s="3" t="s">
        <v>48</v>
      </c>
      <c r="G4" s="2"/>
      <c r="H4" s="3">
        <v>75</v>
      </c>
      <c r="I4" s="3" t="s">
        <v>97</v>
      </c>
      <c r="J4" s="2"/>
      <c r="K4" s="3"/>
      <c r="L4" s="3"/>
      <c r="M4" s="14"/>
      <c r="N4" s="2"/>
      <c r="O4" s="2"/>
      <c r="P4" s="2"/>
      <c r="Q4" s="14"/>
      <c r="R4" s="2"/>
      <c r="S4" s="2"/>
      <c r="T4" s="2"/>
      <c r="U4" s="2"/>
      <c r="V4" s="2"/>
    </row>
    <row r="5" spans="2:22" ht="19.5" customHeight="1" thickBot="1">
      <c r="B5" s="2"/>
      <c r="C5" s="2"/>
      <c r="D5" s="2"/>
      <c r="E5" s="2"/>
      <c r="F5" s="2"/>
      <c r="G5" s="5"/>
      <c r="H5" s="2"/>
      <c r="I5" s="2"/>
      <c r="J5" s="2"/>
      <c r="K5" s="2"/>
      <c r="L5" s="2"/>
      <c r="M5" s="14"/>
      <c r="N5" s="2"/>
      <c r="O5" s="2"/>
      <c r="P5" s="2"/>
      <c r="Q5" s="14"/>
      <c r="R5" s="2"/>
      <c r="S5" s="2"/>
      <c r="T5" s="2"/>
      <c r="U5" s="2"/>
      <c r="V5" s="2"/>
    </row>
    <row r="6" spans="2:22" ht="19.5" customHeight="1">
      <c r="B6" s="8" t="s">
        <v>2</v>
      </c>
      <c r="C6" s="241" t="s">
        <v>29</v>
      </c>
      <c r="D6" s="242"/>
      <c r="E6" s="242"/>
      <c r="F6" s="243"/>
      <c r="G6" s="244"/>
      <c r="H6" s="209" t="s">
        <v>28</v>
      </c>
      <c r="I6" s="210"/>
      <c r="J6" s="210"/>
      <c r="K6" s="211"/>
      <c r="L6" s="212"/>
      <c r="M6" s="209" t="s">
        <v>30</v>
      </c>
      <c r="N6" s="210"/>
      <c r="O6" s="210"/>
      <c r="P6" s="211"/>
      <c r="Q6" s="212"/>
      <c r="R6" s="209" t="s">
        <v>31</v>
      </c>
      <c r="S6" s="210"/>
      <c r="T6" s="210"/>
      <c r="U6" s="211"/>
      <c r="V6" s="212"/>
    </row>
    <row r="7" spans="2:22" ht="19.5" customHeight="1">
      <c r="B7" s="9" t="s">
        <v>3</v>
      </c>
      <c r="C7" s="15">
        <f>Speeds!E2</f>
        <v>16</v>
      </c>
      <c r="D7" s="193" t="s">
        <v>33</v>
      </c>
      <c r="E7" s="245"/>
      <c r="F7" s="213" t="s">
        <v>34</v>
      </c>
      <c r="G7" s="215" t="s">
        <v>35</v>
      </c>
      <c r="H7" s="15">
        <f>Speeds!E5</f>
        <v>15</v>
      </c>
      <c r="I7" s="193" t="s">
        <v>33</v>
      </c>
      <c r="J7" s="194"/>
      <c r="K7" s="213" t="s">
        <v>34</v>
      </c>
      <c r="L7" s="215" t="s">
        <v>35</v>
      </c>
      <c r="M7" s="15">
        <f>Speeds!E8</f>
        <v>15</v>
      </c>
      <c r="N7" s="193" t="s">
        <v>33</v>
      </c>
      <c r="O7" s="194"/>
      <c r="P7" s="213" t="s">
        <v>34</v>
      </c>
      <c r="Q7" s="215" t="s">
        <v>35</v>
      </c>
      <c r="R7" s="15">
        <f>Speeds!E11</f>
        <v>15</v>
      </c>
      <c r="S7" s="193" t="s">
        <v>33</v>
      </c>
      <c r="T7" s="194"/>
      <c r="U7" s="213" t="s">
        <v>34</v>
      </c>
      <c r="V7" s="215" t="s">
        <v>35</v>
      </c>
    </row>
    <row r="8" spans="2:22" ht="19.5" customHeight="1">
      <c r="B8" s="9" t="s">
        <v>4</v>
      </c>
      <c r="C8" s="15">
        <f>Speeds!E3</f>
        <v>15</v>
      </c>
      <c r="D8" s="203" t="s">
        <v>33</v>
      </c>
      <c r="E8" s="204"/>
      <c r="F8" s="214"/>
      <c r="G8" s="216"/>
      <c r="H8" s="15">
        <f>Speeds!E6</f>
        <v>11</v>
      </c>
      <c r="I8" s="205" t="s">
        <v>33</v>
      </c>
      <c r="J8" s="206"/>
      <c r="K8" s="214"/>
      <c r="L8" s="216"/>
      <c r="M8" s="15">
        <f>Speeds!E9</f>
        <v>9</v>
      </c>
      <c r="N8" s="205" t="s">
        <v>33</v>
      </c>
      <c r="O8" s="206"/>
      <c r="P8" s="214"/>
      <c r="Q8" s="216"/>
      <c r="R8" s="15">
        <f>Speeds!E12</f>
        <v>7</v>
      </c>
      <c r="S8" s="205" t="s">
        <v>33</v>
      </c>
      <c r="T8" s="206"/>
      <c r="U8" s="214"/>
      <c r="V8" s="216"/>
    </row>
    <row r="9" spans="2:22" ht="30" customHeight="1" thickBot="1">
      <c r="B9" s="10" t="s">
        <v>32</v>
      </c>
      <c r="C9" s="23" t="s">
        <v>12</v>
      </c>
      <c r="D9" s="24" t="s">
        <v>13</v>
      </c>
      <c r="E9" s="25" t="s">
        <v>14</v>
      </c>
      <c r="F9" s="246"/>
      <c r="G9" s="247"/>
      <c r="H9" s="23" t="s">
        <v>12</v>
      </c>
      <c r="I9" s="24" t="s">
        <v>13</v>
      </c>
      <c r="J9" s="25" t="s">
        <v>14</v>
      </c>
      <c r="K9" s="246"/>
      <c r="L9" s="247"/>
      <c r="M9" s="23" t="s">
        <v>12</v>
      </c>
      <c r="N9" s="24" t="s">
        <v>13</v>
      </c>
      <c r="O9" s="25" t="s">
        <v>14</v>
      </c>
      <c r="P9" s="246"/>
      <c r="Q9" s="247"/>
      <c r="R9" s="23" t="s">
        <v>12</v>
      </c>
      <c r="S9" s="24" t="s">
        <v>13</v>
      </c>
      <c r="T9" s="25" t="s">
        <v>14</v>
      </c>
      <c r="U9" s="246"/>
      <c r="V9" s="247"/>
    </row>
    <row r="10" spans="2:22" ht="19.5" customHeight="1">
      <c r="B10" s="13">
        <v>0.3</v>
      </c>
      <c r="C10" s="26">
        <f>($F10+$G10)*1</f>
        <v>9.3</v>
      </c>
      <c r="D10" s="27">
        <f>($F10+$G10)*2</f>
        <v>18.6</v>
      </c>
      <c r="E10" s="28">
        <f>($F10+$G10)*3</f>
        <v>27.900000000000002</v>
      </c>
      <c r="F10" s="29">
        <f aca="true" t="shared" si="0" ref="F10:F19">B10*$C$7</f>
        <v>4.8</v>
      </c>
      <c r="G10" s="30">
        <f aca="true" t="shared" si="1" ref="G10:G19">B10*$C$8</f>
        <v>4.5</v>
      </c>
      <c r="H10" s="28">
        <f aca="true" t="shared" si="2" ref="H10:H19">(K10+L10)*1</f>
        <v>7.8</v>
      </c>
      <c r="I10" s="28">
        <f aca="true" t="shared" si="3" ref="I10:I19">(K10+L10)*2</f>
        <v>15.6</v>
      </c>
      <c r="J10" s="28">
        <f aca="true" t="shared" si="4" ref="J10:J19">(K10+L10)*3</f>
        <v>23.4</v>
      </c>
      <c r="K10" s="28">
        <f aca="true" t="shared" si="5" ref="K10:K19">B10*$H$7</f>
        <v>4.5</v>
      </c>
      <c r="L10" s="30">
        <f aca="true" t="shared" si="6" ref="L10:L19">B10*$H$8</f>
        <v>3.3</v>
      </c>
      <c r="M10" s="28">
        <f aca="true" t="shared" si="7" ref="M10:M19">(P10+Q10)*1</f>
        <v>7.199999999999999</v>
      </c>
      <c r="N10" s="28">
        <f aca="true" t="shared" si="8" ref="N10:N19">(P10+Q10)*2</f>
        <v>14.399999999999999</v>
      </c>
      <c r="O10" s="28">
        <f aca="true" t="shared" si="9" ref="O10:O19">(P10+Q10)*3</f>
        <v>21.599999999999998</v>
      </c>
      <c r="P10" s="28">
        <f aca="true" t="shared" si="10" ref="P10:P19">B10*$M$7</f>
        <v>4.5</v>
      </c>
      <c r="Q10" s="30">
        <f aca="true" t="shared" si="11" ref="Q10:Q19">B10*$M$8</f>
        <v>2.6999999999999997</v>
      </c>
      <c r="R10" s="27">
        <f aca="true" t="shared" si="12" ref="R10:R19">(U10+V10)*1</f>
        <v>6.6</v>
      </c>
      <c r="S10" s="27">
        <f aca="true" t="shared" si="13" ref="S10:S19">(U10+V10)*2</f>
        <v>13.2</v>
      </c>
      <c r="T10" s="27">
        <f aca="true" t="shared" si="14" ref="T10:T19">(U10+V10)*3</f>
        <v>19.799999999999997</v>
      </c>
      <c r="U10" s="28">
        <f aca="true" t="shared" si="15" ref="U10:U19">B10*$R$7</f>
        <v>4.5</v>
      </c>
      <c r="V10" s="30">
        <f aca="true" t="shared" si="16" ref="V10:V19">B10*$R$8</f>
        <v>2.1</v>
      </c>
    </row>
    <row r="11" spans="2:22" ht="19.5" customHeight="1">
      <c r="B11" s="11">
        <v>0.4</v>
      </c>
      <c r="C11" s="31">
        <f aca="true" t="shared" si="17" ref="C11:C19">($F11+$G11)*1</f>
        <v>12.4</v>
      </c>
      <c r="D11" s="32">
        <f aca="true" t="shared" si="18" ref="D11:D19">($F11+$G11)*2</f>
        <v>24.8</v>
      </c>
      <c r="E11" s="32">
        <f aca="true" t="shared" si="19" ref="E11:E19">($F11+$G11)*3</f>
        <v>37.2</v>
      </c>
      <c r="F11" s="32">
        <f t="shared" si="0"/>
        <v>6.4</v>
      </c>
      <c r="G11" s="33">
        <f t="shared" si="1"/>
        <v>6</v>
      </c>
      <c r="H11" s="32">
        <f t="shared" si="2"/>
        <v>10.4</v>
      </c>
      <c r="I11" s="32">
        <f t="shared" si="3"/>
        <v>20.8</v>
      </c>
      <c r="J11" s="32">
        <f t="shared" si="4"/>
        <v>31.200000000000003</v>
      </c>
      <c r="K11" s="32">
        <f t="shared" si="5"/>
        <v>6</v>
      </c>
      <c r="L11" s="33">
        <f t="shared" si="6"/>
        <v>4.4</v>
      </c>
      <c r="M11" s="32">
        <f t="shared" si="7"/>
        <v>9.6</v>
      </c>
      <c r="N11" s="32">
        <f t="shared" si="8"/>
        <v>19.2</v>
      </c>
      <c r="O11" s="32">
        <f t="shared" si="9"/>
        <v>28.799999999999997</v>
      </c>
      <c r="P11" s="32">
        <f t="shared" si="10"/>
        <v>6</v>
      </c>
      <c r="Q11" s="33">
        <f t="shared" si="11"/>
        <v>3.6</v>
      </c>
      <c r="R11" s="39">
        <f t="shared" si="12"/>
        <v>8.8</v>
      </c>
      <c r="S11" s="39">
        <f t="shared" si="13"/>
        <v>17.6</v>
      </c>
      <c r="T11" s="39">
        <f t="shared" si="14"/>
        <v>26.400000000000002</v>
      </c>
      <c r="U11" s="32">
        <f t="shared" si="15"/>
        <v>6</v>
      </c>
      <c r="V11" s="33">
        <f t="shared" si="16"/>
        <v>2.8000000000000003</v>
      </c>
    </row>
    <row r="12" spans="2:22" ht="19.5" customHeight="1">
      <c r="B12" s="11">
        <v>0.5</v>
      </c>
      <c r="C12" s="34">
        <f t="shared" si="17"/>
        <v>15.5</v>
      </c>
      <c r="D12" s="32">
        <f t="shared" si="18"/>
        <v>31</v>
      </c>
      <c r="E12" s="32">
        <f t="shared" si="19"/>
        <v>46.5</v>
      </c>
      <c r="F12" s="32">
        <f t="shared" si="0"/>
        <v>8</v>
      </c>
      <c r="G12" s="33">
        <f t="shared" si="1"/>
        <v>7.5</v>
      </c>
      <c r="H12" s="32">
        <f t="shared" si="2"/>
        <v>13</v>
      </c>
      <c r="I12" s="32">
        <f t="shared" si="3"/>
        <v>26</v>
      </c>
      <c r="J12" s="32">
        <f t="shared" si="4"/>
        <v>39</v>
      </c>
      <c r="K12" s="32">
        <f t="shared" si="5"/>
        <v>7.5</v>
      </c>
      <c r="L12" s="33">
        <f t="shared" si="6"/>
        <v>5.5</v>
      </c>
      <c r="M12" s="32">
        <f t="shared" si="7"/>
        <v>12</v>
      </c>
      <c r="N12" s="32">
        <f t="shared" si="8"/>
        <v>24</v>
      </c>
      <c r="O12" s="32">
        <f t="shared" si="9"/>
        <v>36</v>
      </c>
      <c r="P12" s="32">
        <f t="shared" si="10"/>
        <v>7.5</v>
      </c>
      <c r="Q12" s="33">
        <f t="shared" si="11"/>
        <v>4.5</v>
      </c>
      <c r="R12" s="39">
        <f t="shared" si="12"/>
        <v>11</v>
      </c>
      <c r="S12" s="39">
        <f t="shared" si="13"/>
        <v>22</v>
      </c>
      <c r="T12" s="39">
        <f t="shared" si="14"/>
        <v>33</v>
      </c>
      <c r="U12" s="32">
        <f t="shared" si="15"/>
        <v>7.5</v>
      </c>
      <c r="V12" s="33">
        <f t="shared" si="16"/>
        <v>3.5</v>
      </c>
    </row>
    <row r="13" spans="2:22" ht="19.5" customHeight="1">
      <c r="B13" s="11">
        <v>0.6</v>
      </c>
      <c r="C13" s="34">
        <f t="shared" si="17"/>
        <v>18.6</v>
      </c>
      <c r="D13" s="32">
        <f t="shared" si="18"/>
        <v>37.2</v>
      </c>
      <c r="E13" s="32">
        <f t="shared" si="19"/>
        <v>55.800000000000004</v>
      </c>
      <c r="F13" s="32">
        <f t="shared" si="0"/>
        <v>9.6</v>
      </c>
      <c r="G13" s="33">
        <f t="shared" si="1"/>
        <v>9</v>
      </c>
      <c r="H13" s="32">
        <f t="shared" si="2"/>
        <v>15.6</v>
      </c>
      <c r="I13" s="39">
        <f t="shared" si="3"/>
        <v>31.2</v>
      </c>
      <c r="J13" s="32">
        <f t="shared" si="4"/>
        <v>46.8</v>
      </c>
      <c r="K13" s="32">
        <f t="shared" si="5"/>
        <v>9</v>
      </c>
      <c r="L13" s="33">
        <f t="shared" si="6"/>
        <v>6.6</v>
      </c>
      <c r="M13" s="32">
        <f t="shared" si="7"/>
        <v>14.399999999999999</v>
      </c>
      <c r="N13" s="32">
        <f t="shared" si="8"/>
        <v>28.799999999999997</v>
      </c>
      <c r="O13" s="39">
        <f t="shared" si="9"/>
        <v>43.199999999999996</v>
      </c>
      <c r="P13" s="32">
        <f t="shared" si="10"/>
        <v>9</v>
      </c>
      <c r="Q13" s="33">
        <f t="shared" si="11"/>
        <v>5.3999999999999995</v>
      </c>
      <c r="R13" s="39">
        <f t="shared" si="12"/>
        <v>13.2</v>
      </c>
      <c r="S13" s="39">
        <f t="shared" si="13"/>
        <v>26.4</v>
      </c>
      <c r="T13" s="39">
        <f t="shared" si="14"/>
        <v>39.599999999999994</v>
      </c>
      <c r="U13" s="32">
        <f t="shared" si="15"/>
        <v>9</v>
      </c>
      <c r="V13" s="33">
        <f t="shared" si="16"/>
        <v>4.2</v>
      </c>
    </row>
    <row r="14" spans="2:22" ht="19.5" customHeight="1">
      <c r="B14" s="11">
        <v>0.7</v>
      </c>
      <c r="C14" s="34">
        <f t="shared" si="17"/>
        <v>21.7</v>
      </c>
      <c r="D14" s="32">
        <f t="shared" si="18"/>
        <v>43.4</v>
      </c>
      <c r="E14" s="32">
        <f t="shared" si="19"/>
        <v>65.1</v>
      </c>
      <c r="F14" s="32">
        <f t="shared" si="0"/>
        <v>11.2</v>
      </c>
      <c r="G14" s="33">
        <f t="shared" si="1"/>
        <v>10.5</v>
      </c>
      <c r="H14" s="32">
        <f t="shared" si="2"/>
        <v>18.2</v>
      </c>
      <c r="I14" s="39">
        <f t="shared" si="3"/>
        <v>36.4</v>
      </c>
      <c r="J14" s="32">
        <f t="shared" si="4"/>
        <v>54.599999999999994</v>
      </c>
      <c r="K14" s="32">
        <f t="shared" si="5"/>
        <v>10.5</v>
      </c>
      <c r="L14" s="33">
        <f t="shared" si="6"/>
        <v>7.699999999999999</v>
      </c>
      <c r="M14" s="32">
        <f t="shared" si="7"/>
        <v>16.8</v>
      </c>
      <c r="N14" s="32">
        <f t="shared" si="8"/>
        <v>33.6</v>
      </c>
      <c r="O14" s="39">
        <f t="shared" si="9"/>
        <v>50.400000000000006</v>
      </c>
      <c r="P14" s="32">
        <f t="shared" si="10"/>
        <v>10.5</v>
      </c>
      <c r="Q14" s="33">
        <f t="shared" si="11"/>
        <v>6.3</v>
      </c>
      <c r="R14" s="39">
        <f t="shared" si="12"/>
        <v>15.399999999999999</v>
      </c>
      <c r="S14" s="39">
        <f t="shared" si="13"/>
        <v>30.799999999999997</v>
      </c>
      <c r="T14" s="39">
        <f t="shared" si="14"/>
        <v>46.199999999999996</v>
      </c>
      <c r="U14" s="32">
        <f t="shared" si="15"/>
        <v>10.5</v>
      </c>
      <c r="V14" s="33">
        <f t="shared" si="16"/>
        <v>4.8999999999999995</v>
      </c>
    </row>
    <row r="15" spans="2:22" ht="19.5" customHeight="1">
      <c r="B15" s="11">
        <v>0.8</v>
      </c>
      <c r="C15" s="31">
        <f t="shared" si="17"/>
        <v>24.8</v>
      </c>
      <c r="D15" s="32">
        <f t="shared" si="18"/>
        <v>49.6</v>
      </c>
      <c r="E15" s="35">
        <f t="shared" si="19"/>
        <v>74.4</v>
      </c>
      <c r="F15" s="32">
        <f t="shared" si="0"/>
        <v>12.8</v>
      </c>
      <c r="G15" s="33">
        <f t="shared" si="1"/>
        <v>12</v>
      </c>
      <c r="H15" s="32">
        <f t="shared" si="2"/>
        <v>20.8</v>
      </c>
      <c r="I15" s="39">
        <f t="shared" si="3"/>
        <v>41.6</v>
      </c>
      <c r="J15" s="32">
        <f t="shared" si="4"/>
        <v>62.400000000000006</v>
      </c>
      <c r="K15" s="32">
        <f t="shared" si="5"/>
        <v>12</v>
      </c>
      <c r="L15" s="33">
        <f t="shared" si="6"/>
        <v>8.8</v>
      </c>
      <c r="M15" s="32">
        <f t="shared" si="7"/>
        <v>19.2</v>
      </c>
      <c r="N15" s="39">
        <f t="shared" si="8"/>
        <v>38.4</v>
      </c>
      <c r="O15" s="32">
        <f t="shared" si="9"/>
        <v>57.599999999999994</v>
      </c>
      <c r="P15" s="32">
        <f t="shared" si="10"/>
        <v>12</v>
      </c>
      <c r="Q15" s="33">
        <f t="shared" si="11"/>
        <v>7.2</v>
      </c>
      <c r="R15" s="39">
        <f t="shared" si="12"/>
        <v>17.6</v>
      </c>
      <c r="S15" s="39">
        <f t="shared" si="13"/>
        <v>35.2</v>
      </c>
      <c r="T15" s="39">
        <f t="shared" si="14"/>
        <v>52.800000000000004</v>
      </c>
      <c r="U15" s="32">
        <f t="shared" si="15"/>
        <v>12</v>
      </c>
      <c r="V15" s="33">
        <f t="shared" si="16"/>
        <v>5.6000000000000005</v>
      </c>
    </row>
    <row r="16" spans="2:22" ht="19.5" customHeight="1">
      <c r="B16" s="11">
        <v>0.9</v>
      </c>
      <c r="C16" s="31">
        <f t="shared" si="17"/>
        <v>27.9</v>
      </c>
      <c r="D16" s="32">
        <f t="shared" si="18"/>
        <v>55.8</v>
      </c>
      <c r="E16" s="32">
        <f t="shared" si="19"/>
        <v>83.69999999999999</v>
      </c>
      <c r="F16" s="32">
        <f t="shared" si="0"/>
        <v>14.4</v>
      </c>
      <c r="G16" s="33">
        <f t="shared" si="1"/>
        <v>13.5</v>
      </c>
      <c r="H16" s="32">
        <f t="shared" si="2"/>
        <v>23.4</v>
      </c>
      <c r="I16" s="39">
        <f t="shared" si="3"/>
        <v>46.8</v>
      </c>
      <c r="J16" s="32">
        <f t="shared" si="4"/>
        <v>70.19999999999999</v>
      </c>
      <c r="K16" s="32">
        <f t="shared" si="5"/>
        <v>13.5</v>
      </c>
      <c r="L16" s="33">
        <f t="shared" si="6"/>
        <v>9.9</v>
      </c>
      <c r="M16" s="32">
        <f t="shared" si="7"/>
        <v>21.6</v>
      </c>
      <c r="N16" s="32">
        <f t="shared" si="8"/>
        <v>43.2</v>
      </c>
      <c r="O16" s="32">
        <f t="shared" si="9"/>
        <v>64.80000000000001</v>
      </c>
      <c r="P16" s="32">
        <f t="shared" si="10"/>
        <v>13.5</v>
      </c>
      <c r="Q16" s="33">
        <f t="shared" si="11"/>
        <v>8.1</v>
      </c>
      <c r="R16" s="39">
        <f t="shared" si="12"/>
        <v>19.8</v>
      </c>
      <c r="S16" s="39">
        <f t="shared" si="13"/>
        <v>39.6</v>
      </c>
      <c r="T16" s="39">
        <f t="shared" si="14"/>
        <v>59.400000000000006</v>
      </c>
      <c r="U16" s="32">
        <f t="shared" si="15"/>
        <v>13.5</v>
      </c>
      <c r="V16" s="33">
        <f t="shared" si="16"/>
        <v>6.3</v>
      </c>
    </row>
    <row r="17" spans="2:22" ht="19.5" customHeight="1">
      <c r="B17" s="11">
        <v>1</v>
      </c>
      <c r="C17" s="31">
        <f t="shared" si="17"/>
        <v>31</v>
      </c>
      <c r="D17" s="32">
        <f t="shared" si="18"/>
        <v>62</v>
      </c>
      <c r="E17" s="32">
        <f t="shared" si="19"/>
        <v>93</v>
      </c>
      <c r="F17" s="32">
        <f t="shared" si="0"/>
        <v>16</v>
      </c>
      <c r="G17" s="33">
        <f t="shared" si="1"/>
        <v>15</v>
      </c>
      <c r="H17" s="32">
        <f t="shared" si="2"/>
        <v>26</v>
      </c>
      <c r="I17" s="32">
        <f t="shared" si="3"/>
        <v>52</v>
      </c>
      <c r="J17" s="32">
        <f t="shared" si="4"/>
        <v>78</v>
      </c>
      <c r="K17" s="32">
        <f t="shared" si="5"/>
        <v>15</v>
      </c>
      <c r="L17" s="33">
        <f t="shared" si="6"/>
        <v>11</v>
      </c>
      <c r="M17" s="32">
        <f t="shared" si="7"/>
        <v>24</v>
      </c>
      <c r="N17" s="39">
        <f t="shared" si="8"/>
        <v>48</v>
      </c>
      <c r="O17" s="32">
        <f t="shared" si="9"/>
        <v>72</v>
      </c>
      <c r="P17" s="32">
        <f t="shared" si="10"/>
        <v>15</v>
      </c>
      <c r="Q17" s="33">
        <f t="shared" si="11"/>
        <v>9</v>
      </c>
      <c r="R17" s="39">
        <f t="shared" si="12"/>
        <v>22</v>
      </c>
      <c r="S17" s="39">
        <f t="shared" si="13"/>
        <v>44</v>
      </c>
      <c r="T17" s="39">
        <f t="shared" si="14"/>
        <v>66</v>
      </c>
      <c r="U17" s="32">
        <f t="shared" si="15"/>
        <v>15</v>
      </c>
      <c r="V17" s="33">
        <f t="shared" si="16"/>
        <v>7</v>
      </c>
    </row>
    <row r="18" spans="2:22" ht="19.5" customHeight="1">
      <c r="B18" s="11">
        <v>1.1</v>
      </c>
      <c r="C18" s="31">
        <f t="shared" si="17"/>
        <v>34.1</v>
      </c>
      <c r="D18" s="32">
        <f t="shared" si="18"/>
        <v>68.2</v>
      </c>
      <c r="E18" s="32">
        <f t="shared" si="19"/>
        <v>102.30000000000001</v>
      </c>
      <c r="F18" s="32">
        <f>B18*$C$7</f>
        <v>17.6</v>
      </c>
      <c r="G18" s="33">
        <f>B18*$C$8</f>
        <v>16.5</v>
      </c>
      <c r="H18" s="32">
        <f>(K18+L18)*1</f>
        <v>28.6</v>
      </c>
      <c r="I18" s="32">
        <f>(K18+L18)*2</f>
        <v>57.2</v>
      </c>
      <c r="J18" s="32">
        <f>(K18+L18)*3</f>
        <v>85.80000000000001</v>
      </c>
      <c r="K18" s="32">
        <f>B18*$H$7</f>
        <v>16.5</v>
      </c>
      <c r="L18" s="33">
        <f>B18*$H$8</f>
        <v>12.100000000000001</v>
      </c>
      <c r="M18" s="32">
        <f>(P18+Q18)*1</f>
        <v>26.4</v>
      </c>
      <c r="N18" s="39">
        <f>(P18+Q18)*2</f>
        <v>52.8</v>
      </c>
      <c r="O18" s="32">
        <f>(P18+Q18)*3</f>
        <v>79.19999999999999</v>
      </c>
      <c r="P18" s="32">
        <f>B18*$M$7</f>
        <v>16.5</v>
      </c>
      <c r="Q18" s="33">
        <f>B18*$M$8</f>
        <v>9.9</v>
      </c>
      <c r="R18" s="39">
        <f>(U18+V18)*1</f>
        <v>24.200000000000003</v>
      </c>
      <c r="S18" s="39">
        <f>(U18+V18)*2</f>
        <v>48.400000000000006</v>
      </c>
      <c r="T18" s="39">
        <f>(U18+V18)*3</f>
        <v>72.60000000000001</v>
      </c>
      <c r="U18" s="32">
        <f>B18*$R$7</f>
        <v>16.5</v>
      </c>
      <c r="V18" s="33">
        <f>B18*$R$8</f>
        <v>7.700000000000001</v>
      </c>
    </row>
    <row r="19" spans="2:22" ht="19.5" customHeight="1" thickBot="1">
      <c r="B19" s="12">
        <v>1.2</v>
      </c>
      <c r="C19" s="36">
        <f t="shared" si="17"/>
        <v>37.2</v>
      </c>
      <c r="D19" s="37">
        <f t="shared" si="18"/>
        <v>74.4</v>
      </c>
      <c r="E19" s="37">
        <f t="shared" si="19"/>
        <v>111.60000000000001</v>
      </c>
      <c r="F19" s="37">
        <f t="shared" si="0"/>
        <v>19.2</v>
      </c>
      <c r="G19" s="38">
        <f t="shared" si="1"/>
        <v>18</v>
      </c>
      <c r="H19" s="37">
        <f t="shared" si="2"/>
        <v>31.2</v>
      </c>
      <c r="I19" s="37">
        <f t="shared" si="3"/>
        <v>62.4</v>
      </c>
      <c r="J19" s="37">
        <f t="shared" si="4"/>
        <v>93.6</v>
      </c>
      <c r="K19" s="37">
        <f t="shared" si="5"/>
        <v>18</v>
      </c>
      <c r="L19" s="38">
        <f t="shared" si="6"/>
        <v>13.2</v>
      </c>
      <c r="M19" s="37">
        <f t="shared" si="7"/>
        <v>28.799999999999997</v>
      </c>
      <c r="N19" s="40">
        <f t="shared" si="8"/>
        <v>57.599999999999994</v>
      </c>
      <c r="O19" s="37">
        <f t="shared" si="9"/>
        <v>86.39999999999999</v>
      </c>
      <c r="P19" s="37">
        <f t="shared" si="10"/>
        <v>18</v>
      </c>
      <c r="Q19" s="38">
        <f t="shared" si="11"/>
        <v>10.799999999999999</v>
      </c>
      <c r="R19" s="40">
        <f t="shared" si="12"/>
        <v>26.4</v>
      </c>
      <c r="S19" s="40">
        <f t="shared" si="13"/>
        <v>52.8</v>
      </c>
      <c r="T19" s="40">
        <f t="shared" si="14"/>
        <v>79.19999999999999</v>
      </c>
      <c r="U19" s="37">
        <f t="shared" si="15"/>
        <v>18</v>
      </c>
      <c r="V19" s="38">
        <f t="shared" si="16"/>
        <v>8.4</v>
      </c>
    </row>
    <row r="20" spans="2:22" ht="19.5" customHeight="1">
      <c r="B20" s="2"/>
      <c r="C20" s="2"/>
      <c r="D20" s="2"/>
      <c r="E20" s="2"/>
      <c r="F20" s="2"/>
      <c r="G20" s="2"/>
      <c r="H20" s="2"/>
      <c r="I20" s="2"/>
      <c r="J20" s="2"/>
      <c r="K20" s="2"/>
      <c r="L20" s="2"/>
      <c r="M20" s="2"/>
      <c r="N20" s="2"/>
      <c r="O20" s="2"/>
      <c r="P20" s="2"/>
      <c r="Q20" s="2"/>
      <c r="R20" s="2"/>
      <c r="S20" s="2"/>
      <c r="T20" s="2"/>
      <c r="U20" s="2"/>
      <c r="V20" s="7"/>
    </row>
    <row r="21" spans="2:22" ht="12.75">
      <c r="B21" s="2"/>
      <c r="C21" s="2"/>
      <c r="D21" s="2"/>
      <c r="E21" s="2"/>
      <c r="F21" s="2"/>
      <c r="G21" s="2"/>
      <c r="H21" s="2"/>
      <c r="I21" s="2"/>
      <c r="J21" s="2"/>
      <c r="K21" s="2"/>
      <c r="L21" s="2"/>
      <c r="M21" s="2"/>
      <c r="N21" s="2"/>
      <c r="O21" s="2"/>
      <c r="P21" s="2"/>
      <c r="Q21" s="2"/>
      <c r="R21" s="2"/>
      <c r="S21" s="2"/>
      <c r="T21" s="2"/>
      <c r="U21" s="2"/>
      <c r="V21" s="2"/>
    </row>
    <row r="22" spans="2:22" ht="12.75">
      <c r="B22" s="2"/>
      <c r="C22" s="2"/>
      <c r="D22" s="2"/>
      <c r="E22" s="2"/>
      <c r="F22" s="2"/>
      <c r="G22" s="14"/>
      <c r="H22" s="2"/>
      <c r="I22" s="2"/>
      <c r="J22" s="2"/>
      <c r="K22" s="14"/>
      <c r="L22" s="2"/>
      <c r="M22" s="2"/>
      <c r="N22" s="2"/>
      <c r="O22" s="6"/>
      <c r="P22" s="6"/>
      <c r="Q22" s="6"/>
      <c r="R22" s="2"/>
      <c r="S22" s="2"/>
      <c r="T22" s="2"/>
      <c r="U22" s="2"/>
      <c r="V22" s="2"/>
    </row>
    <row r="23" spans="2:10" ht="12.75">
      <c r="B23" s="2"/>
      <c r="C23" s="2"/>
      <c r="D23" s="2"/>
      <c r="E23" s="2"/>
      <c r="F23" s="2"/>
      <c r="G23" s="2"/>
      <c r="H23" s="2"/>
      <c r="I23" s="2"/>
      <c r="J23" s="2"/>
    </row>
    <row r="24" spans="2:10" ht="12.75">
      <c r="B24" s="2"/>
      <c r="C24" s="2"/>
      <c r="D24" s="2"/>
      <c r="E24" s="2"/>
      <c r="F24" s="2"/>
      <c r="G24" s="2"/>
      <c r="H24" s="2"/>
      <c r="I24" s="2"/>
      <c r="J24" s="2"/>
    </row>
    <row r="25" spans="2:10" ht="12.75">
      <c r="B25" s="2"/>
      <c r="C25" s="2"/>
      <c r="D25" s="2"/>
      <c r="E25" s="2"/>
      <c r="F25" s="2"/>
      <c r="G25" s="2"/>
      <c r="H25" s="2"/>
      <c r="I25" s="2"/>
      <c r="J25" s="2"/>
    </row>
    <row r="26" spans="2:10" ht="12.75">
      <c r="B26" s="2"/>
      <c r="C26" s="2"/>
      <c r="D26" s="2"/>
      <c r="E26" s="2"/>
      <c r="F26" s="2"/>
      <c r="G26" s="2"/>
      <c r="H26" s="2"/>
      <c r="I26" s="2"/>
      <c r="J26" s="2"/>
    </row>
    <row r="27" spans="2:10" ht="12.75">
      <c r="B27" s="2"/>
      <c r="C27" s="2"/>
      <c r="D27" s="2"/>
      <c r="E27" s="2"/>
      <c r="F27" s="2"/>
      <c r="G27" s="2"/>
      <c r="H27" s="2"/>
      <c r="I27" s="2"/>
      <c r="J27" s="2"/>
    </row>
    <row r="28" spans="2:10" ht="12.75">
      <c r="B28" s="2"/>
      <c r="C28" s="2"/>
      <c r="D28" s="2"/>
      <c r="E28" s="2"/>
      <c r="F28" s="2"/>
      <c r="G28" s="2"/>
      <c r="H28" s="2"/>
      <c r="I28" s="2"/>
      <c r="J28" s="2"/>
    </row>
    <row r="29" spans="2:10" ht="12.75">
      <c r="B29" s="2"/>
      <c r="C29" s="2"/>
      <c r="D29" s="2"/>
      <c r="E29" s="2"/>
      <c r="F29" s="2"/>
      <c r="G29" s="2"/>
      <c r="H29" s="2"/>
      <c r="I29" s="2"/>
      <c r="J29" s="2"/>
    </row>
    <row r="40" spans="2:5" ht="12.75">
      <c r="B40" s="14" t="s">
        <v>98</v>
      </c>
      <c r="C40" s="186">
        <f>H4*0.95</f>
        <v>71.25</v>
      </c>
      <c r="D40" s="186">
        <f>H4*1.05</f>
        <v>78.75</v>
      </c>
      <c r="E40" s="14" t="s">
        <v>97</v>
      </c>
    </row>
  </sheetData>
  <sheetProtection/>
  <mergeCells count="20">
    <mergeCell ref="S7:T7"/>
    <mergeCell ref="U7:U9"/>
    <mergeCell ref="V7:V9"/>
    <mergeCell ref="S8:T8"/>
    <mergeCell ref="K7:K9"/>
    <mergeCell ref="L7:L9"/>
    <mergeCell ref="N7:O7"/>
    <mergeCell ref="P7:P9"/>
    <mergeCell ref="N8:O8"/>
    <mergeCell ref="Q7:Q9"/>
    <mergeCell ref="C6:G6"/>
    <mergeCell ref="H6:L6"/>
    <mergeCell ref="M6:Q6"/>
    <mergeCell ref="R6:V6"/>
    <mergeCell ref="D7:E7"/>
    <mergeCell ref="F7:F9"/>
    <mergeCell ref="G7:G9"/>
    <mergeCell ref="I7:J7"/>
    <mergeCell ref="D8:E8"/>
    <mergeCell ref="I8:J8"/>
  </mergeCells>
  <conditionalFormatting sqref="C10:E19 H10:J19 M10:O19 R10:T19">
    <cfRule type="cellIs" priority="1"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2" r:id="rId1"/>
  <headerFooter alignWithMargins="0">
    <oddFooter>&amp;RDCJ November 2009 Version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3">
      <selection activeCell="I4" sqref="I4"/>
    </sheetView>
  </sheetViews>
  <sheetFormatPr defaultColWidth="9.140625" defaultRowHeight="12.75"/>
  <cols>
    <col min="1" max="1" width="2.8515625" style="0" customWidth="1"/>
    <col min="2" max="2" width="16.8515625" style="0" customWidth="1"/>
    <col min="3" max="22" width="6.57421875" style="0" customWidth="1"/>
  </cols>
  <sheetData>
    <row r="1" spans="2:22" ht="19.5" customHeight="1">
      <c r="B1" s="1" t="s">
        <v>0</v>
      </c>
      <c r="C1" s="2"/>
      <c r="D1" s="2"/>
      <c r="E1" s="2"/>
      <c r="F1" s="2"/>
      <c r="G1" s="2"/>
      <c r="H1" s="2"/>
      <c r="I1" s="2"/>
      <c r="J1" s="2"/>
      <c r="K1" s="2"/>
      <c r="L1" s="2"/>
      <c r="M1" s="2"/>
      <c r="N1" s="2"/>
      <c r="O1" s="2"/>
      <c r="P1" s="2"/>
      <c r="Q1" s="2"/>
      <c r="R1" s="2"/>
      <c r="S1" s="2"/>
      <c r="T1" s="2"/>
      <c r="U1" s="2"/>
      <c r="V1" s="2"/>
    </row>
    <row r="2" spans="2:22" ht="19.5" customHeight="1">
      <c r="B2" s="1" t="s">
        <v>38</v>
      </c>
      <c r="C2" s="3"/>
      <c r="D2" s="3"/>
      <c r="E2" s="3" t="s">
        <v>54</v>
      </c>
      <c r="F2" s="3"/>
      <c r="G2" s="3"/>
      <c r="H2" s="3"/>
      <c r="I2" s="3"/>
      <c r="J2" s="3"/>
      <c r="K2" s="3"/>
      <c r="L2" s="3"/>
      <c r="M2" s="3"/>
      <c r="N2" s="3"/>
      <c r="O2" s="3"/>
      <c r="P2" s="3"/>
      <c r="Q2" s="3"/>
      <c r="R2" s="3"/>
      <c r="S2" s="3"/>
      <c r="T2" s="3"/>
      <c r="U2" s="3"/>
      <c r="V2" s="3"/>
    </row>
    <row r="3" spans="2:22" ht="19.5" customHeight="1">
      <c r="B3" s="2"/>
      <c r="C3" s="2"/>
      <c r="D3" s="2"/>
      <c r="E3" s="2"/>
      <c r="F3" s="2"/>
      <c r="G3" s="2"/>
      <c r="H3" s="2"/>
      <c r="I3" s="2"/>
      <c r="J3" s="2"/>
      <c r="K3" s="2"/>
      <c r="L3" s="2"/>
      <c r="M3" s="2"/>
      <c r="N3" s="2"/>
      <c r="O3" s="2"/>
      <c r="P3" s="2"/>
      <c r="Q3" s="2"/>
      <c r="R3" s="2"/>
      <c r="S3" s="2"/>
      <c r="T3" s="2"/>
      <c r="U3" s="2"/>
      <c r="V3" s="2"/>
    </row>
    <row r="4" spans="2:22" ht="19.5" customHeight="1">
      <c r="B4" s="2"/>
      <c r="C4" s="2"/>
      <c r="D4" s="2"/>
      <c r="F4" s="3" t="s">
        <v>48</v>
      </c>
      <c r="G4" s="3"/>
      <c r="H4" s="187">
        <v>75</v>
      </c>
      <c r="I4" s="3" t="s">
        <v>97</v>
      </c>
      <c r="J4" s="2"/>
      <c r="K4" s="3"/>
      <c r="L4" s="3"/>
      <c r="M4" s="14"/>
      <c r="N4" s="2"/>
      <c r="O4" s="2"/>
      <c r="P4" s="2"/>
      <c r="Q4" s="14"/>
      <c r="R4" s="2"/>
      <c r="S4" s="2"/>
      <c r="T4" s="2"/>
      <c r="U4" s="2"/>
      <c r="V4" s="2"/>
    </row>
    <row r="5" spans="2:22" ht="19.5" customHeight="1" thickBot="1">
      <c r="B5" s="2"/>
      <c r="C5" s="2"/>
      <c r="D5" s="2"/>
      <c r="E5" s="2"/>
      <c r="F5" s="2"/>
      <c r="G5" s="5"/>
      <c r="H5" s="2"/>
      <c r="I5" s="2"/>
      <c r="J5" s="2"/>
      <c r="K5" s="2"/>
      <c r="L5" s="2"/>
      <c r="M5" s="14"/>
      <c r="N5" s="2"/>
      <c r="O5" s="2"/>
      <c r="P5" s="2"/>
      <c r="Q5" s="14"/>
      <c r="R5" s="2"/>
      <c r="S5" s="2"/>
      <c r="T5" s="2"/>
      <c r="U5" s="2"/>
      <c r="V5" s="2"/>
    </row>
    <row r="6" spans="2:22" ht="19.5" customHeight="1">
      <c r="B6" s="8" t="s">
        <v>2</v>
      </c>
      <c r="C6" s="241" t="s">
        <v>29</v>
      </c>
      <c r="D6" s="242"/>
      <c r="E6" s="242"/>
      <c r="F6" s="243"/>
      <c r="G6" s="244"/>
      <c r="H6" s="209" t="s">
        <v>28</v>
      </c>
      <c r="I6" s="210"/>
      <c r="J6" s="210"/>
      <c r="K6" s="211"/>
      <c r="L6" s="212"/>
      <c r="M6" s="209" t="s">
        <v>30</v>
      </c>
      <c r="N6" s="210"/>
      <c r="O6" s="210"/>
      <c r="P6" s="211"/>
      <c r="Q6" s="212"/>
      <c r="R6" s="209" t="s">
        <v>31</v>
      </c>
      <c r="S6" s="210"/>
      <c r="T6" s="210"/>
      <c r="U6" s="211"/>
      <c r="V6" s="212"/>
    </row>
    <row r="7" spans="2:22" ht="19.5" customHeight="1">
      <c r="B7" s="9" t="s">
        <v>3</v>
      </c>
      <c r="C7" s="15">
        <f>Speeds!K30</f>
        <v>13</v>
      </c>
      <c r="D7" s="193" t="s">
        <v>33</v>
      </c>
      <c r="E7" s="245"/>
      <c r="F7" s="213" t="s">
        <v>34</v>
      </c>
      <c r="G7" s="215" t="s">
        <v>35</v>
      </c>
      <c r="H7" s="15">
        <f>Speeds!K32</f>
        <v>12</v>
      </c>
      <c r="I7" s="193" t="s">
        <v>33</v>
      </c>
      <c r="J7" s="194"/>
      <c r="K7" s="213" t="s">
        <v>34</v>
      </c>
      <c r="L7" s="215" t="s">
        <v>35</v>
      </c>
      <c r="M7" s="15">
        <f>Speeds!K34</f>
        <v>11</v>
      </c>
      <c r="N7" s="193" t="s">
        <v>33</v>
      </c>
      <c r="O7" s="194"/>
      <c r="P7" s="213" t="s">
        <v>34</v>
      </c>
      <c r="Q7" s="215" t="s">
        <v>35</v>
      </c>
      <c r="R7" s="15">
        <f>Speeds!K36</f>
        <v>11</v>
      </c>
      <c r="S7" s="193" t="s">
        <v>33</v>
      </c>
      <c r="T7" s="194"/>
      <c r="U7" s="213" t="s">
        <v>34</v>
      </c>
      <c r="V7" s="215" t="s">
        <v>35</v>
      </c>
    </row>
    <row r="8" spans="2:22" ht="19.5" customHeight="1">
      <c r="B8" s="9" t="s">
        <v>4</v>
      </c>
      <c r="C8" s="15">
        <f>Speeds!K31</f>
        <v>19</v>
      </c>
      <c r="D8" s="203" t="s">
        <v>33</v>
      </c>
      <c r="E8" s="204"/>
      <c r="F8" s="214"/>
      <c r="G8" s="216"/>
      <c r="H8" s="15">
        <f>Speeds!K33</f>
        <v>13</v>
      </c>
      <c r="I8" s="205" t="s">
        <v>33</v>
      </c>
      <c r="J8" s="206"/>
      <c r="K8" s="214"/>
      <c r="L8" s="216"/>
      <c r="M8" s="15">
        <f>Speeds!K35</f>
        <v>10</v>
      </c>
      <c r="N8" s="205" t="s">
        <v>33</v>
      </c>
      <c r="O8" s="206"/>
      <c r="P8" s="214"/>
      <c r="Q8" s="216"/>
      <c r="R8" s="15">
        <f>Speeds!K37</f>
        <v>10</v>
      </c>
      <c r="S8" s="205" t="s">
        <v>33</v>
      </c>
      <c r="T8" s="206"/>
      <c r="U8" s="214"/>
      <c r="V8" s="216"/>
    </row>
    <row r="9" spans="2:22" ht="30" customHeight="1" thickBot="1">
      <c r="B9" s="10" t="s">
        <v>32</v>
      </c>
      <c r="C9" s="23" t="s">
        <v>12</v>
      </c>
      <c r="D9" s="24" t="s">
        <v>13</v>
      </c>
      <c r="E9" s="25" t="s">
        <v>14</v>
      </c>
      <c r="F9" s="246"/>
      <c r="G9" s="247"/>
      <c r="H9" s="23" t="s">
        <v>12</v>
      </c>
      <c r="I9" s="24" t="s">
        <v>13</v>
      </c>
      <c r="J9" s="25" t="s">
        <v>14</v>
      </c>
      <c r="K9" s="246"/>
      <c r="L9" s="247"/>
      <c r="M9" s="23" t="s">
        <v>12</v>
      </c>
      <c r="N9" s="24" t="s">
        <v>13</v>
      </c>
      <c r="O9" s="25" t="s">
        <v>14</v>
      </c>
      <c r="P9" s="246"/>
      <c r="Q9" s="247"/>
      <c r="R9" s="23" t="s">
        <v>12</v>
      </c>
      <c r="S9" s="24" t="s">
        <v>13</v>
      </c>
      <c r="T9" s="25" t="s">
        <v>14</v>
      </c>
      <c r="U9" s="246"/>
      <c r="V9" s="247"/>
    </row>
    <row r="10" spans="2:22" ht="19.5" customHeight="1">
      <c r="B10" s="13">
        <v>0.3</v>
      </c>
      <c r="C10" s="26">
        <f>($F10+$G10)*1</f>
        <v>9.6</v>
      </c>
      <c r="D10" s="27">
        <f>($F10+$G10)*2</f>
        <v>19.2</v>
      </c>
      <c r="E10" s="28">
        <f>($F10+$G10)*3</f>
        <v>28.799999999999997</v>
      </c>
      <c r="F10" s="29">
        <f aca="true" t="shared" si="0" ref="F10:F19">B10*$C$7</f>
        <v>3.9</v>
      </c>
      <c r="G10" s="30">
        <f aca="true" t="shared" si="1" ref="G10:G19">B10*$C$8</f>
        <v>5.7</v>
      </c>
      <c r="H10" s="28">
        <f aca="true" t="shared" si="2" ref="H10:H19">(K10+L10)*1</f>
        <v>7.5</v>
      </c>
      <c r="I10" s="28">
        <f aca="true" t="shared" si="3" ref="I10:I19">(K10+L10)*2</f>
        <v>15</v>
      </c>
      <c r="J10" s="28">
        <f aca="true" t="shared" si="4" ref="J10:J19">(K10+L10)*3</f>
        <v>22.5</v>
      </c>
      <c r="K10" s="28">
        <f aca="true" t="shared" si="5" ref="K10:K19">B10*$H$7</f>
        <v>3.5999999999999996</v>
      </c>
      <c r="L10" s="30">
        <f aca="true" t="shared" si="6" ref="L10:L19">B10*$H$8</f>
        <v>3.9</v>
      </c>
      <c r="M10" s="28">
        <f aca="true" t="shared" si="7" ref="M10:M19">(P10+Q10)*1</f>
        <v>6.3</v>
      </c>
      <c r="N10" s="28">
        <f aca="true" t="shared" si="8" ref="N10:N19">(P10+Q10)*2</f>
        <v>12.6</v>
      </c>
      <c r="O10" s="28">
        <f aca="true" t="shared" si="9" ref="O10:O19">(P10+Q10)*3</f>
        <v>18.9</v>
      </c>
      <c r="P10" s="28">
        <f aca="true" t="shared" si="10" ref="P10:P19">B10*$M$7</f>
        <v>3.3</v>
      </c>
      <c r="Q10" s="30">
        <f aca="true" t="shared" si="11" ref="Q10:Q19">B10*$M$8</f>
        <v>3</v>
      </c>
      <c r="R10" s="27">
        <f aca="true" t="shared" si="12" ref="R10:R19">(U10+V10)*1</f>
        <v>6.3</v>
      </c>
      <c r="S10" s="27">
        <f aca="true" t="shared" si="13" ref="S10:S19">(U10+V10)*2</f>
        <v>12.6</v>
      </c>
      <c r="T10" s="27">
        <f aca="true" t="shared" si="14" ref="T10:T19">(U10+V10)*3</f>
        <v>18.9</v>
      </c>
      <c r="U10" s="28">
        <f aca="true" t="shared" si="15" ref="U10:U19">B10*$R$7</f>
        <v>3.3</v>
      </c>
      <c r="V10" s="30">
        <f aca="true" t="shared" si="16" ref="V10:V19">B10*$R$8</f>
        <v>3</v>
      </c>
    </row>
    <row r="11" spans="2:22" ht="19.5" customHeight="1">
      <c r="B11" s="11">
        <v>0.4</v>
      </c>
      <c r="C11" s="31">
        <f aca="true" t="shared" si="17" ref="C11:C19">($F11+$G11)*1</f>
        <v>12.8</v>
      </c>
      <c r="D11" s="32">
        <f aca="true" t="shared" si="18" ref="D11:D19">($F11+$G11)*2</f>
        <v>25.6</v>
      </c>
      <c r="E11" s="32">
        <f aca="true" t="shared" si="19" ref="E11:E19">($F11+$G11)*3</f>
        <v>38.400000000000006</v>
      </c>
      <c r="F11" s="32">
        <f t="shared" si="0"/>
        <v>5.2</v>
      </c>
      <c r="G11" s="33">
        <f t="shared" si="1"/>
        <v>7.6000000000000005</v>
      </c>
      <c r="H11" s="32">
        <f t="shared" si="2"/>
        <v>10</v>
      </c>
      <c r="I11" s="32">
        <f t="shared" si="3"/>
        <v>20</v>
      </c>
      <c r="J11" s="32">
        <f t="shared" si="4"/>
        <v>30</v>
      </c>
      <c r="K11" s="32">
        <f t="shared" si="5"/>
        <v>4.800000000000001</v>
      </c>
      <c r="L11" s="33">
        <f t="shared" si="6"/>
        <v>5.2</v>
      </c>
      <c r="M11" s="32">
        <f t="shared" si="7"/>
        <v>8.4</v>
      </c>
      <c r="N11" s="32">
        <f t="shared" si="8"/>
        <v>16.8</v>
      </c>
      <c r="O11" s="32">
        <f t="shared" si="9"/>
        <v>25.200000000000003</v>
      </c>
      <c r="P11" s="32">
        <f t="shared" si="10"/>
        <v>4.4</v>
      </c>
      <c r="Q11" s="33">
        <f t="shared" si="11"/>
        <v>4</v>
      </c>
      <c r="R11" s="39">
        <f t="shared" si="12"/>
        <v>8.4</v>
      </c>
      <c r="S11" s="39">
        <f t="shared" si="13"/>
        <v>16.8</v>
      </c>
      <c r="T11" s="39">
        <f t="shared" si="14"/>
        <v>25.200000000000003</v>
      </c>
      <c r="U11" s="32">
        <f t="shared" si="15"/>
        <v>4.4</v>
      </c>
      <c r="V11" s="33">
        <f t="shared" si="16"/>
        <v>4</v>
      </c>
    </row>
    <row r="12" spans="2:22" ht="19.5" customHeight="1">
      <c r="B12" s="11">
        <v>0.5</v>
      </c>
      <c r="C12" s="34">
        <f t="shared" si="17"/>
        <v>16</v>
      </c>
      <c r="D12" s="32">
        <f t="shared" si="18"/>
        <v>32</v>
      </c>
      <c r="E12" s="32">
        <f t="shared" si="19"/>
        <v>48</v>
      </c>
      <c r="F12" s="32">
        <f t="shared" si="0"/>
        <v>6.5</v>
      </c>
      <c r="G12" s="33">
        <f t="shared" si="1"/>
        <v>9.5</v>
      </c>
      <c r="H12" s="32">
        <f t="shared" si="2"/>
        <v>12.5</v>
      </c>
      <c r="I12" s="32">
        <f t="shared" si="3"/>
        <v>25</v>
      </c>
      <c r="J12" s="32">
        <f t="shared" si="4"/>
        <v>37.5</v>
      </c>
      <c r="K12" s="32">
        <f t="shared" si="5"/>
        <v>6</v>
      </c>
      <c r="L12" s="33">
        <f t="shared" si="6"/>
        <v>6.5</v>
      </c>
      <c r="M12" s="32">
        <f t="shared" si="7"/>
        <v>10.5</v>
      </c>
      <c r="N12" s="32">
        <f t="shared" si="8"/>
        <v>21</v>
      </c>
      <c r="O12" s="32">
        <f t="shared" si="9"/>
        <v>31.5</v>
      </c>
      <c r="P12" s="32">
        <f t="shared" si="10"/>
        <v>5.5</v>
      </c>
      <c r="Q12" s="33">
        <f t="shared" si="11"/>
        <v>5</v>
      </c>
      <c r="R12" s="39">
        <f t="shared" si="12"/>
        <v>10.5</v>
      </c>
      <c r="S12" s="39">
        <f t="shared" si="13"/>
        <v>21</v>
      </c>
      <c r="T12" s="39">
        <f t="shared" si="14"/>
        <v>31.5</v>
      </c>
      <c r="U12" s="32">
        <f t="shared" si="15"/>
        <v>5.5</v>
      </c>
      <c r="V12" s="33">
        <f t="shared" si="16"/>
        <v>5</v>
      </c>
    </row>
    <row r="13" spans="2:22" ht="19.5" customHeight="1">
      <c r="B13" s="11">
        <v>0.6</v>
      </c>
      <c r="C13" s="34">
        <f t="shared" si="17"/>
        <v>19.2</v>
      </c>
      <c r="D13" s="32">
        <f t="shared" si="18"/>
        <v>38.4</v>
      </c>
      <c r="E13" s="32">
        <f t="shared" si="19"/>
        <v>57.599999999999994</v>
      </c>
      <c r="F13" s="32">
        <f t="shared" si="0"/>
        <v>7.8</v>
      </c>
      <c r="G13" s="33">
        <f t="shared" si="1"/>
        <v>11.4</v>
      </c>
      <c r="H13" s="32">
        <f t="shared" si="2"/>
        <v>15</v>
      </c>
      <c r="I13" s="39">
        <f t="shared" si="3"/>
        <v>30</v>
      </c>
      <c r="J13" s="32">
        <f t="shared" si="4"/>
        <v>45</v>
      </c>
      <c r="K13" s="32">
        <f t="shared" si="5"/>
        <v>7.199999999999999</v>
      </c>
      <c r="L13" s="33">
        <f t="shared" si="6"/>
        <v>7.8</v>
      </c>
      <c r="M13" s="32">
        <f t="shared" si="7"/>
        <v>12.6</v>
      </c>
      <c r="N13" s="32">
        <f t="shared" si="8"/>
        <v>25.2</v>
      </c>
      <c r="O13" s="39">
        <f t="shared" si="9"/>
        <v>37.8</v>
      </c>
      <c r="P13" s="32">
        <f t="shared" si="10"/>
        <v>6.6</v>
      </c>
      <c r="Q13" s="33">
        <f t="shared" si="11"/>
        <v>6</v>
      </c>
      <c r="R13" s="39">
        <f t="shared" si="12"/>
        <v>12.6</v>
      </c>
      <c r="S13" s="39">
        <f t="shared" si="13"/>
        <v>25.2</v>
      </c>
      <c r="T13" s="39">
        <f t="shared" si="14"/>
        <v>37.8</v>
      </c>
      <c r="U13" s="32">
        <f t="shared" si="15"/>
        <v>6.6</v>
      </c>
      <c r="V13" s="33">
        <f t="shared" si="16"/>
        <v>6</v>
      </c>
    </row>
    <row r="14" spans="2:22" ht="19.5" customHeight="1">
      <c r="B14" s="11">
        <v>0.7</v>
      </c>
      <c r="C14" s="34">
        <f t="shared" si="17"/>
        <v>22.4</v>
      </c>
      <c r="D14" s="32">
        <f t="shared" si="18"/>
        <v>44.8</v>
      </c>
      <c r="E14" s="32">
        <f t="shared" si="19"/>
        <v>67.19999999999999</v>
      </c>
      <c r="F14" s="32">
        <f t="shared" si="0"/>
        <v>9.1</v>
      </c>
      <c r="G14" s="33">
        <f t="shared" si="1"/>
        <v>13.299999999999999</v>
      </c>
      <c r="H14" s="32">
        <f t="shared" si="2"/>
        <v>17.5</v>
      </c>
      <c r="I14" s="39">
        <f t="shared" si="3"/>
        <v>35</v>
      </c>
      <c r="J14" s="32">
        <f t="shared" si="4"/>
        <v>52.5</v>
      </c>
      <c r="K14" s="32">
        <f t="shared" si="5"/>
        <v>8.399999999999999</v>
      </c>
      <c r="L14" s="33">
        <f t="shared" si="6"/>
        <v>9.1</v>
      </c>
      <c r="M14" s="32">
        <f t="shared" si="7"/>
        <v>14.7</v>
      </c>
      <c r="N14" s="32">
        <f t="shared" si="8"/>
        <v>29.4</v>
      </c>
      <c r="O14" s="39">
        <f t="shared" si="9"/>
        <v>44.099999999999994</v>
      </c>
      <c r="P14" s="32">
        <f t="shared" si="10"/>
        <v>7.699999999999999</v>
      </c>
      <c r="Q14" s="33">
        <f t="shared" si="11"/>
        <v>7</v>
      </c>
      <c r="R14" s="39">
        <f t="shared" si="12"/>
        <v>14.7</v>
      </c>
      <c r="S14" s="39">
        <f t="shared" si="13"/>
        <v>29.4</v>
      </c>
      <c r="T14" s="39">
        <f t="shared" si="14"/>
        <v>44.099999999999994</v>
      </c>
      <c r="U14" s="32">
        <f t="shared" si="15"/>
        <v>7.699999999999999</v>
      </c>
      <c r="V14" s="33">
        <f t="shared" si="16"/>
        <v>7</v>
      </c>
    </row>
    <row r="15" spans="2:22" ht="19.5" customHeight="1">
      <c r="B15" s="11">
        <v>0.8</v>
      </c>
      <c r="C15" s="31">
        <f t="shared" si="17"/>
        <v>25.6</v>
      </c>
      <c r="D15" s="32">
        <f t="shared" si="18"/>
        <v>51.2</v>
      </c>
      <c r="E15" s="35">
        <f t="shared" si="19"/>
        <v>76.80000000000001</v>
      </c>
      <c r="F15" s="32">
        <f t="shared" si="0"/>
        <v>10.4</v>
      </c>
      <c r="G15" s="33">
        <f t="shared" si="1"/>
        <v>15.200000000000001</v>
      </c>
      <c r="H15" s="32">
        <f t="shared" si="2"/>
        <v>20</v>
      </c>
      <c r="I15" s="39">
        <f t="shared" si="3"/>
        <v>40</v>
      </c>
      <c r="J15" s="32">
        <f t="shared" si="4"/>
        <v>60</v>
      </c>
      <c r="K15" s="32">
        <f t="shared" si="5"/>
        <v>9.600000000000001</v>
      </c>
      <c r="L15" s="33">
        <f t="shared" si="6"/>
        <v>10.4</v>
      </c>
      <c r="M15" s="32">
        <f t="shared" si="7"/>
        <v>16.8</v>
      </c>
      <c r="N15" s="39">
        <f t="shared" si="8"/>
        <v>33.6</v>
      </c>
      <c r="O15" s="32">
        <f t="shared" si="9"/>
        <v>50.400000000000006</v>
      </c>
      <c r="P15" s="32">
        <f t="shared" si="10"/>
        <v>8.8</v>
      </c>
      <c r="Q15" s="33">
        <f t="shared" si="11"/>
        <v>8</v>
      </c>
      <c r="R15" s="39">
        <f t="shared" si="12"/>
        <v>16.8</v>
      </c>
      <c r="S15" s="39">
        <f t="shared" si="13"/>
        <v>33.6</v>
      </c>
      <c r="T15" s="39">
        <f t="shared" si="14"/>
        <v>50.400000000000006</v>
      </c>
      <c r="U15" s="32">
        <f t="shared" si="15"/>
        <v>8.8</v>
      </c>
      <c r="V15" s="33">
        <f t="shared" si="16"/>
        <v>8</v>
      </c>
    </row>
    <row r="16" spans="2:22" ht="19.5" customHeight="1">
      <c r="B16" s="11">
        <v>0.9</v>
      </c>
      <c r="C16" s="31">
        <f t="shared" si="17"/>
        <v>28.800000000000004</v>
      </c>
      <c r="D16" s="32">
        <f t="shared" si="18"/>
        <v>57.60000000000001</v>
      </c>
      <c r="E16" s="32">
        <f t="shared" si="19"/>
        <v>86.4</v>
      </c>
      <c r="F16" s="32">
        <f t="shared" si="0"/>
        <v>11.700000000000001</v>
      </c>
      <c r="G16" s="33">
        <f t="shared" si="1"/>
        <v>17.1</v>
      </c>
      <c r="H16" s="32">
        <f t="shared" si="2"/>
        <v>22.5</v>
      </c>
      <c r="I16" s="39">
        <f t="shared" si="3"/>
        <v>45</v>
      </c>
      <c r="J16" s="32">
        <f t="shared" si="4"/>
        <v>67.5</v>
      </c>
      <c r="K16" s="32">
        <f t="shared" si="5"/>
        <v>10.8</v>
      </c>
      <c r="L16" s="33">
        <f t="shared" si="6"/>
        <v>11.700000000000001</v>
      </c>
      <c r="M16" s="32">
        <f t="shared" si="7"/>
        <v>18.9</v>
      </c>
      <c r="N16" s="32">
        <f t="shared" si="8"/>
        <v>37.8</v>
      </c>
      <c r="O16" s="32">
        <f t="shared" si="9"/>
        <v>56.699999999999996</v>
      </c>
      <c r="P16" s="32">
        <f t="shared" si="10"/>
        <v>9.9</v>
      </c>
      <c r="Q16" s="33">
        <f t="shared" si="11"/>
        <v>9</v>
      </c>
      <c r="R16" s="39">
        <f t="shared" si="12"/>
        <v>18.9</v>
      </c>
      <c r="S16" s="39">
        <f t="shared" si="13"/>
        <v>37.8</v>
      </c>
      <c r="T16" s="39">
        <f t="shared" si="14"/>
        <v>56.699999999999996</v>
      </c>
      <c r="U16" s="32">
        <f t="shared" si="15"/>
        <v>9.9</v>
      </c>
      <c r="V16" s="33">
        <f t="shared" si="16"/>
        <v>9</v>
      </c>
    </row>
    <row r="17" spans="2:22" ht="19.5" customHeight="1">
      <c r="B17" s="11">
        <v>1</v>
      </c>
      <c r="C17" s="31">
        <f t="shared" si="17"/>
        <v>32</v>
      </c>
      <c r="D17" s="32">
        <f t="shared" si="18"/>
        <v>64</v>
      </c>
      <c r="E17" s="32">
        <f t="shared" si="19"/>
        <v>96</v>
      </c>
      <c r="F17" s="32">
        <f t="shared" si="0"/>
        <v>13</v>
      </c>
      <c r="G17" s="33">
        <f t="shared" si="1"/>
        <v>19</v>
      </c>
      <c r="H17" s="32">
        <f t="shared" si="2"/>
        <v>25</v>
      </c>
      <c r="I17" s="32">
        <f t="shared" si="3"/>
        <v>50</v>
      </c>
      <c r="J17" s="32">
        <f t="shared" si="4"/>
        <v>75</v>
      </c>
      <c r="K17" s="32">
        <f t="shared" si="5"/>
        <v>12</v>
      </c>
      <c r="L17" s="33">
        <f t="shared" si="6"/>
        <v>13</v>
      </c>
      <c r="M17" s="32">
        <f t="shared" si="7"/>
        <v>21</v>
      </c>
      <c r="N17" s="39">
        <f t="shared" si="8"/>
        <v>42</v>
      </c>
      <c r="O17" s="32">
        <f t="shared" si="9"/>
        <v>63</v>
      </c>
      <c r="P17" s="32">
        <f t="shared" si="10"/>
        <v>11</v>
      </c>
      <c r="Q17" s="33">
        <f t="shared" si="11"/>
        <v>10</v>
      </c>
      <c r="R17" s="39">
        <f t="shared" si="12"/>
        <v>21</v>
      </c>
      <c r="S17" s="39">
        <f t="shared" si="13"/>
        <v>42</v>
      </c>
      <c r="T17" s="39">
        <f t="shared" si="14"/>
        <v>63</v>
      </c>
      <c r="U17" s="32">
        <f t="shared" si="15"/>
        <v>11</v>
      </c>
      <c r="V17" s="33">
        <f t="shared" si="16"/>
        <v>10</v>
      </c>
    </row>
    <row r="18" spans="2:22" ht="19.5" customHeight="1">
      <c r="B18" s="11">
        <v>1.1</v>
      </c>
      <c r="C18" s="31">
        <f t="shared" si="17"/>
        <v>35.2</v>
      </c>
      <c r="D18" s="32">
        <f t="shared" si="18"/>
        <v>70.4</v>
      </c>
      <c r="E18" s="32">
        <f t="shared" si="19"/>
        <v>105.60000000000001</v>
      </c>
      <c r="F18" s="32">
        <f t="shared" si="0"/>
        <v>14.3</v>
      </c>
      <c r="G18" s="33">
        <f t="shared" si="1"/>
        <v>20.900000000000002</v>
      </c>
      <c r="H18" s="32">
        <f t="shared" si="2"/>
        <v>27.5</v>
      </c>
      <c r="I18" s="32">
        <f t="shared" si="3"/>
        <v>55</v>
      </c>
      <c r="J18" s="39">
        <f t="shared" si="4"/>
        <v>82.5</v>
      </c>
      <c r="K18" s="32">
        <f t="shared" si="5"/>
        <v>13.200000000000001</v>
      </c>
      <c r="L18" s="33">
        <f t="shared" si="6"/>
        <v>14.3</v>
      </c>
      <c r="M18" s="32">
        <f t="shared" si="7"/>
        <v>23.1</v>
      </c>
      <c r="N18" s="39">
        <f t="shared" si="8"/>
        <v>46.2</v>
      </c>
      <c r="O18" s="32">
        <f t="shared" si="9"/>
        <v>69.30000000000001</v>
      </c>
      <c r="P18" s="32">
        <f t="shared" si="10"/>
        <v>12.100000000000001</v>
      </c>
      <c r="Q18" s="33">
        <f t="shared" si="11"/>
        <v>11</v>
      </c>
      <c r="R18" s="39">
        <f t="shared" si="12"/>
        <v>23.1</v>
      </c>
      <c r="S18" s="39">
        <f t="shared" si="13"/>
        <v>46.2</v>
      </c>
      <c r="T18" s="39">
        <f t="shared" si="14"/>
        <v>69.30000000000001</v>
      </c>
      <c r="U18" s="32">
        <f t="shared" si="15"/>
        <v>12.100000000000001</v>
      </c>
      <c r="V18" s="33">
        <f t="shared" si="16"/>
        <v>11</v>
      </c>
    </row>
    <row r="19" spans="2:22" ht="19.5" customHeight="1" thickBot="1">
      <c r="B19" s="12">
        <v>1.2</v>
      </c>
      <c r="C19" s="36">
        <f t="shared" si="17"/>
        <v>38.4</v>
      </c>
      <c r="D19" s="37">
        <f t="shared" si="18"/>
        <v>76.8</v>
      </c>
      <c r="E19" s="37">
        <f t="shared" si="19"/>
        <v>115.19999999999999</v>
      </c>
      <c r="F19" s="37">
        <f t="shared" si="0"/>
        <v>15.6</v>
      </c>
      <c r="G19" s="38">
        <f t="shared" si="1"/>
        <v>22.8</v>
      </c>
      <c r="H19" s="37">
        <f t="shared" si="2"/>
        <v>30</v>
      </c>
      <c r="I19" s="37">
        <f t="shared" si="3"/>
        <v>60</v>
      </c>
      <c r="J19" s="37">
        <f t="shared" si="4"/>
        <v>90</v>
      </c>
      <c r="K19" s="37">
        <f t="shared" si="5"/>
        <v>14.399999999999999</v>
      </c>
      <c r="L19" s="38">
        <f t="shared" si="6"/>
        <v>15.6</v>
      </c>
      <c r="M19" s="37">
        <f t="shared" si="7"/>
        <v>25.2</v>
      </c>
      <c r="N19" s="40">
        <f t="shared" si="8"/>
        <v>50.4</v>
      </c>
      <c r="O19" s="37">
        <f t="shared" si="9"/>
        <v>75.6</v>
      </c>
      <c r="P19" s="37">
        <f t="shared" si="10"/>
        <v>13.2</v>
      </c>
      <c r="Q19" s="38">
        <f t="shared" si="11"/>
        <v>12</v>
      </c>
      <c r="R19" s="40">
        <f t="shared" si="12"/>
        <v>25.2</v>
      </c>
      <c r="S19" s="40">
        <f t="shared" si="13"/>
        <v>50.4</v>
      </c>
      <c r="T19" s="40">
        <f t="shared" si="14"/>
        <v>75.6</v>
      </c>
      <c r="U19" s="37">
        <f t="shared" si="15"/>
        <v>13.2</v>
      </c>
      <c r="V19" s="38">
        <f t="shared" si="16"/>
        <v>12</v>
      </c>
    </row>
    <row r="20" spans="2:22" ht="19.5" customHeight="1">
      <c r="B20" s="2"/>
      <c r="C20" s="2"/>
      <c r="D20" s="2"/>
      <c r="E20" s="2"/>
      <c r="F20" s="2"/>
      <c r="G20" s="2"/>
      <c r="H20" s="2"/>
      <c r="I20" s="2"/>
      <c r="J20" s="2"/>
      <c r="K20" s="2"/>
      <c r="L20" s="2"/>
      <c r="M20" s="2"/>
      <c r="N20" s="2"/>
      <c r="O20" s="2"/>
      <c r="P20" s="2"/>
      <c r="Q20" s="2"/>
      <c r="R20" s="2"/>
      <c r="S20" s="2"/>
      <c r="T20" s="2"/>
      <c r="U20" s="2"/>
      <c r="V20" s="7"/>
    </row>
    <row r="21" spans="2:22" ht="19.5" customHeight="1">
      <c r="B21" s="2"/>
      <c r="C21" s="2"/>
      <c r="D21" s="2"/>
      <c r="E21" s="2"/>
      <c r="F21" s="2"/>
      <c r="G21" s="2"/>
      <c r="H21" s="2"/>
      <c r="I21" s="2"/>
      <c r="J21" s="2"/>
      <c r="K21" s="2"/>
      <c r="L21" s="2"/>
      <c r="M21" s="2"/>
      <c r="N21" s="2"/>
      <c r="O21" s="2"/>
      <c r="P21" s="2"/>
      <c r="Q21" s="2"/>
      <c r="R21" s="2"/>
      <c r="S21" s="2"/>
      <c r="T21" s="2"/>
      <c r="U21" s="2"/>
      <c r="V21" s="2"/>
    </row>
    <row r="22" spans="2:22" ht="12.75">
      <c r="B22" s="2"/>
      <c r="C22" s="2"/>
      <c r="D22" s="2"/>
      <c r="E22" s="2"/>
      <c r="F22" s="2"/>
      <c r="G22" s="14"/>
      <c r="H22" s="2"/>
      <c r="I22" s="2"/>
      <c r="J22" s="2"/>
      <c r="K22" s="14"/>
      <c r="L22" s="2"/>
      <c r="M22" s="2"/>
      <c r="N22" s="2"/>
      <c r="O22" s="6"/>
      <c r="P22" s="6"/>
      <c r="Q22" s="6"/>
      <c r="R22" s="2"/>
      <c r="S22" s="2"/>
      <c r="T22" s="2"/>
      <c r="U22" s="2"/>
      <c r="V22" s="2"/>
    </row>
    <row r="23" spans="2:19" ht="12.75">
      <c r="B23" s="2"/>
      <c r="C23" s="2"/>
      <c r="D23" s="2"/>
      <c r="E23" s="2"/>
      <c r="F23" s="2"/>
      <c r="G23" s="2"/>
      <c r="H23" s="2"/>
      <c r="I23" s="2"/>
      <c r="J23" s="2"/>
      <c r="S23" t="s">
        <v>6</v>
      </c>
    </row>
    <row r="24" spans="2:10" ht="12.75">
      <c r="B24" s="2"/>
      <c r="C24" s="2"/>
      <c r="D24" s="2"/>
      <c r="E24" s="2"/>
      <c r="F24" s="2"/>
      <c r="G24" s="2"/>
      <c r="H24" s="2"/>
      <c r="I24" s="2"/>
      <c r="J24" s="2"/>
    </row>
    <row r="25" spans="2:10" ht="12.75">
      <c r="B25" s="2"/>
      <c r="C25" s="2"/>
      <c r="D25" s="2"/>
      <c r="E25" s="2"/>
      <c r="F25" s="2"/>
      <c r="G25" s="2"/>
      <c r="H25" s="2"/>
      <c r="I25" s="2"/>
      <c r="J25" s="2"/>
    </row>
    <row r="26" spans="2:10" ht="12.75">
      <c r="B26" s="2"/>
      <c r="C26" s="2"/>
      <c r="D26" s="2"/>
      <c r="E26" s="2"/>
      <c r="F26" s="2"/>
      <c r="G26" s="2"/>
      <c r="H26" s="2"/>
      <c r="I26" s="2"/>
      <c r="J26" s="2"/>
    </row>
    <row r="27" spans="2:10" ht="12.75">
      <c r="B27" s="2"/>
      <c r="C27" s="2"/>
      <c r="D27" s="2"/>
      <c r="E27" s="2"/>
      <c r="F27" s="2"/>
      <c r="G27" s="2"/>
      <c r="H27" s="2"/>
      <c r="I27" s="2"/>
      <c r="J27" s="2"/>
    </row>
    <row r="28" spans="2:10" ht="12.75">
      <c r="B28" s="2"/>
      <c r="C28" s="2"/>
      <c r="D28" s="2"/>
      <c r="E28" s="2"/>
      <c r="F28" s="2"/>
      <c r="G28" s="2"/>
      <c r="H28" s="2"/>
      <c r="I28" s="2"/>
      <c r="J28" s="2"/>
    </row>
    <row r="29" spans="2:10" ht="12.75">
      <c r="B29" s="2"/>
      <c r="C29" s="2"/>
      <c r="D29" s="2"/>
      <c r="E29" s="2"/>
      <c r="F29" s="2"/>
      <c r="G29" s="2"/>
      <c r="H29" s="2"/>
      <c r="I29" s="2"/>
      <c r="J29" s="2"/>
    </row>
    <row r="40" spans="2:5" ht="12.75">
      <c r="B40" s="14" t="s">
        <v>98</v>
      </c>
      <c r="C40" s="186">
        <f>H4*0.95</f>
        <v>71.25</v>
      </c>
      <c r="D40" s="186">
        <f>H4*1.05</f>
        <v>78.75</v>
      </c>
      <c r="E40" s="14" t="s">
        <v>97</v>
      </c>
    </row>
  </sheetData>
  <sheetProtection/>
  <mergeCells count="20">
    <mergeCell ref="S7:T7"/>
    <mergeCell ref="U7:U9"/>
    <mergeCell ref="V7:V9"/>
    <mergeCell ref="S8:T8"/>
    <mergeCell ref="K7:K9"/>
    <mergeCell ref="L7:L9"/>
    <mergeCell ref="N7:O7"/>
    <mergeCell ref="P7:P9"/>
    <mergeCell ref="N8:O8"/>
    <mergeCell ref="Q7:Q9"/>
    <mergeCell ref="C6:G6"/>
    <mergeCell ref="H6:L6"/>
    <mergeCell ref="M6:Q6"/>
    <mergeCell ref="R6:V6"/>
    <mergeCell ref="D7:E7"/>
    <mergeCell ref="F7:F9"/>
    <mergeCell ref="G7:G9"/>
    <mergeCell ref="I7:J7"/>
    <mergeCell ref="D8:E8"/>
    <mergeCell ref="I8:J8"/>
  </mergeCells>
  <conditionalFormatting sqref="C10:E19 H10:J19 M10:O19 R10:T19">
    <cfRule type="cellIs" priority="1" dxfId="0" operator="between" stopIfTrue="1">
      <formula>$C$40</formula>
      <formula>$D$40</formula>
    </cfRule>
  </conditionalFormatting>
  <printOptions horizontalCentered="1" verticalCentered="1"/>
  <pageMargins left="0.5905511811023623" right="0.5905511811023623" top="0.5905511811023623" bottom="0.5905511811023623" header="0.5905511811023623" footer="0.5118110236220472"/>
  <pageSetup fitToHeight="1" fitToWidth="1" horizontalDpi="300" verticalDpi="300" orientation="landscape" paperSize="9" scale="92" r:id="rId1"/>
  <headerFooter alignWithMargins="0">
    <oddFooter>&amp;RDCJ November 2009 Version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X40"/>
  <sheetViews>
    <sheetView tabSelected="1" zoomScalePageLayoutView="0" workbookViewId="0" topLeftCell="A3">
      <selection activeCell="T4" sqref="T4"/>
    </sheetView>
  </sheetViews>
  <sheetFormatPr defaultColWidth="9.140625" defaultRowHeight="12.75"/>
  <cols>
    <col min="1" max="1" width="2.7109375" style="2" customWidth="1"/>
    <col min="2" max="2" width="10.7109375" style="2" customWidth="1"/>
    <col min="3" max="3" width="7.140625" style="2" customWidth="1"/>
    <col min="4" max="23" width="6.57421875" style="2" customWidth="1"/>
    <col min="24" max="16384" width="9.140625" style="2" customWidth="1"/>
  </cols>
  <sheetData>
    <row r="1" ht="19.5" customHeight="1">
      <c r="B1" s="1" t="s">
        <v>0</v>
      </c>
    </row>
    <row r="2" spans="2:15" ht="19.5" customHeight="1">
      <c r="B2" s="1" t="s">
        <v>1</v>
      </c>
      <c r="F2" s="3" t="s">
        <v>47</v>
      </c>
      <c r="G2" s="3"/>
      <c r="H2" s="3"/>
      <c r="I2" s="3"/>
      <c r="J2" s="3"/>
      <c r="K2" s="3"/>
      <c r="L2" s="3"/>
      <c r="M2" s="3"/>
      <c r="N2" s="3"/>
      <c r="O2" s="3"/>
    </row>
    <row r="3" ht="19.5" customHeight="1">
      <c r="B3" s="3"/>
    </row>
    <row r="4" spans="2:23" ht="19.5" customHeight="1">
      <c r="B4" s="1"/>
      <c r="C4" s="48"/>
      <c r="D4" s="5"/>
      <c r="E4" s="49"/>
      <c r="F4" s="49" t="s">
        <v>48</v>
      </c>
      <c r="G4" s="3"/>
      <c r="H4" s="3">
        <v>60</v>
      </c>
      <c r="I4" s="3" t="s">
        <v>97</v>
      </c>
      <c r="J4"/>
      <c r="K4" s="3"/>
      <c r="L4" s="3"/>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6" customFormat="1" ht="19.5" customHeight="1">
      <c r="B6" s="217" t="s">
        <v>2</v>
      </c>
      <c r="C6" s="218"/>
      <c r="D6" s="219" t="s">
        <v>29</v>
      </c>
      <c r="E6" s="220"/>
      <c r="F6" s="220"/>
      <c r="G6" s="221"/>
      <c r="H6" s="222"/>
      <c r="I6" s="223" t="s">
        <v>28</v>
      </c>
      <c r="J6" s="224"/>
      <c r="K6" s="224"/>
      <c r="L6" s="225"/>
      <c r="M6" s="226"/>
      <c r="N6" s="227" t="s">
        <v>30</v>
      </c>
      <c r="O6" s="210"/>
      <c r="P6" s="210"/>
      <c r="Q6" s="211"/>
      <c r="R6" s="212"/>
      <c r="S6" s="209" t="s">
        <v>31</v>
      </c>
      <c r="T6" s="210"/>
      <c r="U6" s="210"/>
      <c r="V6" s="211"/>
      <c r="W6" s="212"/>
    </row>
    <row r="7" spans="2:23" s="6" customFormat="1" ht="19.5" customHeight="1">
      <c r="B7" s="199" t="s">
        <v>3</v>
      </c>
      <c r="C7" s="200"/>
      <c r="D7" s="66">
        <f>Speeds!E30</f>
        <v>22</v>
      </c>
      <c r="E7" s="193" t="s">
        <v>33</v>
      </c>
      <c r="F7" s="194"/>
      <c r="G7" s="207" t="s">
        <v>34</v>
      </c>
      <c r="H7" s="215" t="s">
        <v>35</v>
      </c>
      <c r="I7" s="44">
        <f>Speeds!E33</f>
        <v>20</v>
      </c>
      <c r="J7" s="193" t="s">
        <v>33</v>
      </c>
      <c r="K7" s="194"/>
      <c r="L7" s="207" t="s">
        <v>34</v>
      </c>
      <c r="M7" s="190" t="s">
        <v>35</v>
      </c>
      <c r="N7" s="15">
        <f>Speeds!E36</f>
        <v>16.5</v>
      </c>
      <c r="O7" s="193" t="s">
        <v>33</v>
      </c>
      <c r="P7" s="194"/>
      <c r="Q7" s="207" t="s">
        <v>34</v>
      </c>
      <c r="R7" s="190" t="s">
        <v>35</v>
      </c>
      <c r="S7" s="15">
        <f>Speeds!E39</f>
        <v>15.5</v>
      </c>
      <c r="T7" s="193" t="s">
        <v>33</v>
      </c>
      <c r="U7" s="194"/>
      <c r="V7" s="207" t="s">
        <v>34</v>
      </c>
      <c r="W7" s="190" t="s">
        <v>35</v>
      </c>
    </row>
    <row r="8" spans="2:23" s="6" customFormat="1" ht="19.5" customHeight="1">
      <c r="B8" s="199" t="s">
        <v>4</v>
      </c>
      <c r="C8" s="200"/>
      <c r="D8" s="47">
        <f>Speeds!E31</f>
        <v>18</v>
      </c>
      <c r="E8" s="201" t="s">
        <v>33</v>
      </c>
      <c r="F8" s="202"/>
      <c r="G8" s="248"/>
      <c r="H8" s="216"/>
      <c r="I8" s="44">
        <f>Speeds!E34</f>
        <v>14</v>
      </c>
      <c r="J8" s="205" t="s">
        <v>33</v>
      </c>
      <c r="K8" s="206"/>
      <c r="L8" s="208"/>
      <c r="M8" s="191"/>
      <c r="N8" s="15">
        <f>Speeds!E37</f>
        <v>9.5</v>
      </c>
      <c r="O8" s="205" t="s">
        <v>33</v>
      </c>
      <c r="P8" s="206"/>
      <c r="Q8" s="208"/>
      <c r="R8" s="191"/>
      <c r="S8" s="15">
        <f>Speeds!E40</f>
        <v>8.5</v>
      </c>
      <c r="T8" s="205" t="s">
        <v>33</v>
      </c>
      <c r="U8" s="206"/>
      <c r="V8" s="208"/>
      <c r="W8" s="191"/>
    </row>
    <row r="9" spans="2:23" s="6" customFormat="1" ht="19.5" customHeight="1">
      <c r="B9" s="199" t="s">
        <v>5</v>
      </c>
      <c r="C9" s="200"/>
      <c r="D9" s="47">
        <f>Speeds!E32</f>
        <v>13</v>
      </c>
      <c r="E9" s="201" t="s">
        <v>33</v>
      </c>
      <c r="F9" s="202"/>
      <c r="G9" s="248"/>
      <c r="H9" s="216"/>
      <c r="I9" s="44">
        <f>Speeds!E35</f>
        <v>10</v>
      </c>
      <c r="J9" s="203" t="s">
        <v>33</v>
      </c>
      <c r="K9" s="204"/>
      <c r="L9" s="208"/>
      <c r="M9" s="191"/>
      <c r="N9" s="15">
        <f>Speeds!E38</f>
        <v>7.5</v>
      </c>
      <c r="O9" s="203" t="s">
        <v>33</v>
      </c>
      <c r="P9" s="204"/>
      <c r="Q9" s="208"/>
      <c r="R9" s="191"/>
      <c r="S9" s="44">
        <f>Speeds!E41</f>
        <v>6.5</v>
      </c>
      <c r="T9" s="203" t="s">
        <v>33</v>
      </c>
      <c r="U9" s="204"/>
      <c r="V9" s="208"/>
      <c r="W9" s="191"/>
    </row>
    <row r="10" spans="2:23" s="6" customFormat="1" ht="30" customHeight="1" thickBot="1">
      <c r="B10" s="188" t="s">
        <v>32</v>
      </c>
      <c r="C10" s="189"/>
      <c r="D10" s="137" t="s">
        <v>51</v>
      </c>
      <c r="E10" s="138" t="s">
        <v>52</v>
      </c>
      <c r="F10" s="138" t="s">
        <v>53</v>
      </c>
      <c r="G10" s="248"/>
      <c r="H10" s="200"/>
      <c r="I10" s="137" t="s">
        <v>51</v>
      </c>
      <c r="J10" s="138" t="s">
        <v>52</v>
      </c>
      <c r="K10" s="138" t="s">
        <v>53</v>
      </c>
      <c r="L10" s="208"/>
      <c r="M10" s="192"/>
      <c r="N10" s="137" t="s">
        <v>51</v>
      </c>
      <c r="O10" s="138" t="s">
        <v>52</v>
      </c>
      <c r="P10" s="138" t="s">
        <v>53</v>
      </c>
      <c r="Q10" s="208"/>
      <c r="R10" s="192"/>
      <c r="S10" s="137" t="s">
        <v>51</v>
      </c>
      <c r="T10" s="138" t="s">
        <v>52</v>
      </c>
      <c r="U10" s="138" t="s">
        <v>53</v>
      </c>
      <c r="V10" s="208"/>
      <c r="W10" s="192"/>
    </row>
    <row r="11" spans="2:23" s="6" customFormat="1" ht="19.5" customHeight="1">
      <c r="B11" s="228">
        <v>0.3</v>
      </c>
      <c r="C11" s="240"/>
      <c r="D11" s="71">
        <f aca="true" t="shared" si="0" ref="D11:D20">G11+H11+G11+D27+H11+F27</f>
        <v>30.264</v>
      </c>
      <c r="E11" s="72">
        <f aca="true" t="shared" si="1" ref="E11:E20">D11+G11+H11</f>
        <v>42.263999999999996</v>
      </c>
      <c r="F11" s="72">
        <f aca="true" t="shared" si="2" ref="F11:F20">E11+G11+H11</f>
        <v>54.263999999999996</v>
      </c>
      <c r="G11" s="72">
        <f>B11*$D$7</f>
        <v>6.6</v>
      </c>
      <c r="H11" s="73">
        <f>B11*$D$8</f>
        <v>5.3999999999999995</v>
      </c>
      <c r="I11" s="71">
        <f aca="true" t="shared" si="3" ref="I11:I20">L11+M11+L11+G27+M11+I27</f>
        <v>25.272000000000002</v>
      </c>
      <c r="J11" s="72">
        <f aca="true" t="shared" si="4" ref="J11:J20">I11+L11+M11</f>
        <v>35.472</v>
      </c>
      <c r="K11" s="72">
        <f aca="true" t="shared" si="5" ref="K11:K20">J11+L11+M11</f>
        <v>45.672000000000004</v>
      </c>
      <c r="L11" s="72">
        <f>B11*$I$7</f>
        <v>6</v>
      </c>
      <c r="M11" s="73">
        <f>B11*$I$8</f>
        <v>4.2</v>
      </c>
      <c r="N11" s="71">
        <f aca="true" t="shared" si="6" ref="N11:N20">Q11+R11+Q11+J27+R11+L27</f>
        <v>18.906000000000002</v>
      </c>
      <c r="O11" s="72">
        <f aca="true" t="shared" si="7" ref="O11:O20">N11+Q11+R11</f>
        <v>26.706000000000003</v>
      </c>
      <c r="P11" s="72">
        <f aca="true" t="shared" si="8" ref="P11:P20">O11+Q11+R11</f>
        <v>34.506</v>
      </c>
      <c r="Q11" s="72">
        <f>B11*$N$7</f>
        <v>4.95</v>
      </c>
      <c r="R11" s="73">
        <f>B11*$N$8</f>
        <v>2.85</v>
      </c>
      <c r="S11" s="71">
        <f aca="true" t="shared" si="9" ref="S11:S20">V11+W11+V11+M27+W11+O27</f>
        <v>17.357999999999997</v>
      </c>
      <c r="T11" s="72">
        <f aca="true" t="shared" si="10" ref="T11:T20">S11+V11+W11</f>
        <v>24.557999999999996</v>
      </c>
      <c r="U11" s="72">
        <f aca="true" t="shared" si="11" ref="U11:U20">T11+V11+W11</f>
        <v>31.757999999999996</v>
      </c>
      <c r="V11" s="74">
        <f>B11*$S$7</f>
        <v>4.6499999999999995</v>
      </c>
      <c r="W11" s="75">
        <f>B11*$S$8</f>
        <v>2.55</v>
      </c>
    </row>
    <row r="12" spans="2:23" s="6" customFormat="1" ht="19.5" customHeight="1">
      <c r="B12" s="230">
        <v>0.4</v>
      </c>
      <c r="C12" s="237"/>
      <c r="D12" s="76">
        <f t="shared" si="0"/>
        <v>39.452000000000005</v>
      </c>
      <c r="E12" s="77">
        <f t="shared" si="1"/>
        <v>55.45200000000001</v>
      </c>
      <c r="F12" s="77">
        <f t="shared" si="2"/>
        <v>71.45200000000001</v>
      </c>
      <c r="G12" s="77">
        <f aca="true" t="shared" si="12" ref="G12:G20">B12*$D$7</f>
        <v>8.8</v>
      </c>
      <c r="H12" s="78">
        <f aca="true" t="shared" si="13" ref="H12:H20">B12*$D$8</f>
        <v>7.2</v>
      </c>
      <c r="I12" s="76">
        <f t="shared" si="3"/>
        <v>32.996</v>
      </c>
      <c r="J12" s="77">
        <f t="shared" si="4"/>
        <v>46.596000000000004</v>
      </c>
      <c r="K12" s="77">
        <f t="shared" si="5"/>
        <v>60.196000000000005</v>
      </c>
      <c r="L12" s="77">
        <f aca="true" t="shared" si="14" ref="L12:L20">B12*$I$7</f>
        <v>8</v>
      </c>
      <c r="M12" s="78">
        <f aca="true" t="shared" si="15" ref="M12:M20">B12*$I$8</f>
        <v>5.6000000000000005</v>
      </c>
      <c r="N12" s="76">
        <f t="shared" si="6"/>
        <v>24.733</v>
      </c>
      <c r="O12" s="77">
        <f t="shared" si="7"/>
        <v>35.133</v>
      </c>
      <c r="P12" s="77">
        <f t="shared" si="8"/>
        <v>45.533</v>
      </c>
      <c r="Q12" s="77">
        <f aca="true" t="shared" si="16" ref="Q12:Q20">B12*$N$7</f>
        <v>6.6000000000000005</v>
      </c>
      <c r="R12" s="78">
        <f aca="true" t="shared" si="17" ref="R12:R20">B12*$N$8</f>
        <v>3.8000000000000003</v>
      </c>
      <c r="S12" s="76">
        <f t="shared" si="9"/>
        <v>22.719</v>
      </c>
      <c r="T12" s="77">
        <f t="shared" si="10"/>
        <v>32.319</v>
      </c>
      <c r="U12" s="77">
        <f t="shared" si="11"/>
        <v>41.919000000000004</v>
      </c>
      <c r="V12" s="79">
        <f aca="true" t="shared" si="18" ref="V12:V20">B12*$S$7</f>
        <v>6.2</v>
      </c>
      <c r="W12" s="80">
        <f aca="true" t="shared" si="19" ref="W12:W20">B12*$S$8</f>
        <v>3.4000000000000004</v>
      </c>
    </row>
    <row r="13" spans="2:23" s="6" customFormat="1" ht="19.5" customHeight="1">
      <c r="B13" s="232">
        <v>0.5</v>
      </c>
      <c r="C13" s="237"/>
      <c r="D13" s="76">
        <f t="shared" si="0"/>
        <v>48.64</v>
      </c>
      <c r="E13" s="77">
        <f t="shared" si="1"/>
        <v>68.64</v>
      </c>
      <c r="F13" s="77">
        <f t="shared" si="2"/>
        <v>88.64</v>
      </c>
      <c r="G13" s="77">
        <f t="shared" si="12"/>
        <v>11</v>
      </c>
      <c r="H13" s="78">
        <f t="shared" si="13"/>
        <v>9</v>
      </c>
      <c r="I13" s="76">
        <f t="shared" si="3"/>
        <v>40.720000000000006</v>
      </c>
      <c r="J13" s="77">
        <f t="shared" si="4"/>
        <v>57.720000000000006</v>
      </c>
      <c r="K13" s="77">
        <f t="shared" si="5"/>
        <v>74.72</v>
      </c>
      <c r="L13" s="77">
        <f t="shared" si="14"/>
        <v>10</v>
      </c>
      <c r="M13" s="78">
        <f t="shared" si="15"/>
        <v>7</v>
      </c>
      <c r="N13" s="76">
        <f t="shared" si="6"/>
        <v>30.560000000000002</v>
      </c>
      <c r="O13" s="77">
        <f t="shared" si="7"/>
        <v>43.56</v>
      </c>
      <c r="P13" s="77">
        <f t="shared" si="8"/>
        <v>56.56</v>
      </c>
      <c r="Q13" s="77">
        <f t="shared" si="16"/>
        <v>8.25</v>
      </c>
      <c r="R13" s="78">
        <f t="shared" si="17"/>
        <v>4.75</v>
      </c>
      <c r="S13" s="76">
        <f t="shared" si="9"/>
        <v>28.08</v>
      </c>
      <c r="T13" s="77">
        <f t="shared" si="10"/>
        <v>40.08</v>
      </c>
      <c r="U13" s="77">
        <f t="shared" si="11"/>
        <v>52.08</v>
      </c>
      <c r="V13" s="79">
        <f t="shared" si="18"/>
        <v>7.75</v>
      </c>
      <c r="W13" s="80">
        <f t="shared" si="19"/>
        <v>4.25</v>
      </c>
    </row>
    <row r="14" spans="2:23" s="6" customFormat="1" ht="19.5" customHeight="1">
      <c r="B14" s="232">
        <v>0.6</v>
      </c>
      <c r="C14" s="237"/>
      <c r="D14" s="76">
        <f t="shared" si="0"/>
        <v>57.828</v>
      </c>
      <c r="E14" s="77">
        <f t="shared" si="1"/>
        <v>81.828</v>
      </c>
      <c r="F14" s="77">
        <f t="shared" si="2"/>
        <v>105.828</v>
      </c>
      <c r="G14" s="77">
        <f t="shared" si="12"/>
        <v>13.2</v>
      </c>
      <c r="H14" s="78">
        <f t="shared" si="13"/>
        <v>10.799999999999999</v>
      </c>
      <c r="I14" s="76">
        <f t="shared" si="3"/>
        <v>48.444</v>
      </c>
      <c r="J14" s="77">
        <f t="shared" si="4"/>
        <v>68.84400000000001</v>
      </c>
      <c r="K14" s="77">
        <f t="shared" si="5"/>
        <v>89.24400000000001</v>
      </c>
      <c r="L14" s="77">
        <f t="shared" si="14"/>
        <v>12</v>
      </c>
      <c r="M14" s="78">
        <f t="shared" si="15"/>
        <v>8.4</v>
      </c>
      <c r="N14" s="76">
        <f t="shared" si="6"/>
        <v>36.387</v>
      </c>
      <c r="O14" s="77">
        <f t="shared" si="7"/>
        <v>51.987</v>
      </c>
      <c r="P14" s="77">
        <f t="shared" si="8"/>
        <v>67.587</v>
      </c>
      <c r="Q14" s="77">
        <f t="shared" si="16"/>
        <v>9.9</v>
      </c>
      <c r="R14" s="78">
        <f t="shared" si="17"/>
        <v>5.7</v>
      </c>
      <c r="S14" s="76">
        <f t="shared" si="9"/>
        <v>33.440999999999995</v>
      </c>
      <c r="T14" s="77">
        <f t="shared" si="10"/>
        <v>47.840999999999994</v>
      </c>
      <c r="U14" s="77">
        <f t="shared" si="11"/>
        <v>62.24099999999999</v>
      </c>
      <c r="V14" s="79">
        <f t="shared" si="18"/>
        <v>9.299999999999999</v>
      </c>
      <c r="W14" s="80">
        <f t="shared" si="19"/>
        <v>5.1</v>
      </c>
    </row>
    <row r="15" spans="2:23" s="6" customFormat="1" ht="19.5" customHeight="1">
      <c r="B15" s="232">
        <v>0.7</v>
      </c>
      <c r="C15" s="237"/>
      <c r="D15" s="76">
        <f t="shared" si="0"/>
        <v>67.01599999999999</v>
      </c>
      <c r="E15" s="77">
        <f t="shared" si="1"/>
        <v>95.01599999999999</v>
      </c>
      <c r="F15" s="77">
        <f t="shared" si="2"/>
        <v>123.01599999999999</v>
      </c>
      <c r="G15" s="77">
        <f t="shared" si="12"/>
        <v>15.399999999999999</v>
      </c>
      <c r="H15" s="78">
        <f t="shared" si="13"/>
        <v>12.6</v>
      </c>
      <c r="I15" s="76">
        <f t="shared" si="3"/>
        <v>56.168</v>
      </c>
      <c r="J15" s="77">
        <f t="shared" si="4"/>
        <v>79.968</v>
      </c>
      <c r="K15" s="77">
        <f t="shared" si="5"/>
        <v>103.768</v>
      </c>
      <c r="L15" s="77">
        <f t="shared" si="14"/>
        <v>14</v>
      </c>
      <c r="M15" s="78">
        <f t="shared" si="15"/>
        <v>9.799999999999999</v>
      </c>
      <c r="N15" s="76">
        <f t="shared" si="6"/>
        <v>42.21399999999999</v>
      </c>
      <c r="O15" s="77">
        <f t="shared" si="7"/>
        <v>60.41399999999999</v>
      </c>
      <c r="P15" s="77">
        <f t="shared" si="8"/>
        <v>78.61399999999999</v>
      </c>
      <c r="Q15" s="77">
        <f t="shared" si="16"/>
        <v>11.549999999999999</v>
      </c>
      <c r="R15" s="78">
        <f t="shared" si="17"/>
        <v>6.6499999999999995</v>
      </c>
      <c r="S15" s="76">
        <f t="shared" si="9"/>
        <v>38.802</v>
      </c>
      <c r="T15" s="81">
        <f t="shared" si="10"/>
        <v>55.602000000000004</v>
      </c>
      <c r="U15" s="77">
        <f t="shared" si="11"/>
        <v>72.402</v>
      </c>
      <c r="V15" s="79">
        <f t="shared" si="18"/>
        <v>10.85</v>
      </c>
      <c r="W15" s="80">
        <f t="shared" si="19"/>
        <v>5.949999999999999</v>
      </c>
    </row>
    <row r="16" spans="2:23" s="6" customFormat="1" ht="19.5" customHeight="1">
      <c r="B16" s="232">
        <v>0.8</v>
      </c>
      <c r="C16" s="237"/>
      <c r="D16" s="76">
        <f t="shared" si="0"/>
        <v>76.20400000000001</v>
      </c>
      <c r="E16" s="77">
        <f t="shared" si="1"/>
        <v>108.20400000000001</v>
      </c>
      <c r="F16" s="77">
        <f t="shared" si="2"/>
        <v>140.204</v>
      </c>
      <c r="G16" s="77">
        <f t="shared" si="12"/>
        <v>17.6</v>
      </c>
      <c r="H16" s="78">
        <f t="shared" si="13"/>
        <v>14.4</v>
      </c>
      <c r="I16" s="76">
        <f t="shared" si="3"/>
        <v>63.89200000000001</v>
      </c>
      <c r="J16" s="77">
        <f t="shared" si="4"/>
        <v>91.09200000000001</v>
      </c>
      <c r="K16" s="77">
        <f t="shared" si="5"/>
        <v>118.29200000000002</v>
      </c>
      <c r="L16" s="77">
        <f t="shared" si="14"/>
        <v>16</v>
      </c>
      <c r="M16" s="78">
        <f t="shared" si="15"/>
        <v>11.200000000000001</v>
      </c>
      <c r="N16" s="76">
        <f t="shared" si="6"/>
        <v>48.041</v>
      </c>
      <c r="O16" s="77">
        <f t="shared" si="7"/>
        <v>68.841</v>
      </c>
      <c r="P16" s="77">
        <f t="shared" si="8"/>
        <v>89.64099999999999</v>
      </c>
      <c r="Q16" s="77">
        <f t="shared" si="16"/>
        <v>13.200000000000001</v>
      </c>
      <c r="R16" s="78">
        <f t="shared" si="17"/>
        <v>7.6000000000000005</v>
      </c>
      <c r="S16" s="76">
        <f t="shared" si="9"/>
        <v>44.163000000000004</v>
      </c>
      <c r="T16" s="77">
        <f t="shared" si="10"/>
        <v>63.363</v>
      </c>
      <c r="U16" s="77">
        <f t="shared" si="11"/>
        <v>82.563</v>
      </c>
      <c r="V16" s="79">
        <f t="shared" si="18"/>
        <v>12.4</v>
      </c>
      <c r="W16" s="80">
        <f t="shared" si="19"/>
        <v>6.800000000000001</v>
      </c>
    </row>
    <row r="17" spans="2:23" s="6" customFormat="1" ht="19.5" customHeight="1">
      <c r="B17" s="232">
        <v>0.9</v>
      </c>
      <c r="C17" s="237"/>
      <c r="D17" s="76">
        <f t="shared" si="0"/>
        <v>85.39200000000001</v>
      </c>
      <c r="E17" s="77">
        <f t="shared" si="1"/>
        <v>121.39200000000001</v>
      </c>
      <c r="F17" s="77">
        <f t="shared" si="2"/>
        <v>157.392</v>
      </c>
      <c r="G17" s="77">
        <f t="shared" si="12"/>
        <v>19.8</v>
      </c>
      <c r="H17" s="78">
        <f t="shared" si="13"/>
        <v>16.2</v>
      </c>
      <c r="I17" s="76">
        <f t="shared" si="3"/>
        <v>71.616</v>
      </c>
      <c r="J17" s="77">
        <f t="shared" si="4"/>
        <v>102.216</v>
      </c>
      <c r="K17" s="77">
        <f t="shared" si="5"/>
        <v>132.816</v>
      </c>
      <c r="L17" s="77">
        <f t="shared" si="14"/>
        <v>18</v>
      </c>
      <c r="M17" s="78">
        <f t="shared" si="15"/>
        <v>12.6</v>
      </c>
      <c r="N17" s="76">
        <f t="shared" si="6"/>
        <v>53.867999999999995</v>
      </c>
      <c r="O17" s="77">
        <f t="shared" si="7"/>
        <v>77.26799999999999</v>
      </c>
      <c r="P17" s="77">
        <f t="shared" si="8"/>
        <v>100.66799999999998</v>
      </c>
      <c r="Q17" s="77">
        <f t="shared" si="16"/>
        <v>14.85</v>
      </c>
      <c r="R17" s="78">
        <f t="shared" si="17"/>
        <v>8.55</v>
      </c>
      <c r="S17" s="76">
        <f t="shared" si="9"/>
        <v>49.524</v>
      </c>
      <c r="T17" s="77">
        <f t="shared" si="10"/>
        <v>71.12400000000001</v>
      </c>
      <c r="U17" s="77">
        <f t="shared" si="11"/>
        <v>92.72400000000002</v>
      </c>
      <c r="V17" s="79">
        <f t="shared" si="18"/>
        <v>13.950000000000001</v>
      </c>
      <c r="W17" s="80">
        <f t="shared" si="19"/>
        <v>7.65</v>
      </c>
    </row>
    <row r="18" spans="2:23" s="6" customFormat="1" ht="19.5" customHeight="1">
      <c r="B18" s="235">
        <v>1</v>
      </c>
      <c r="C18" s="239"/>
      <c r="D18" s="76">
        <f t="shared" si="0"/>
        <v>94.58</v>
      </c>
      <c r="E18" s="77">
        <f t="shared" si="1"/>
        <v>134.57999999999998</v>
      </c>
      <c r="F18" s="77">
        <f t="shared" si="2"/>
        <v>174.57999999999998</v>
      </c>
      <c r="G18" s="77">
        <f t="shared" si="12"/>
        <v>22</v>
      </c>
      <c r="H18" s="78">
        <f t="shared" si="13"/>
        <v>18</v>
      </c>
      <c r="I18" s="76">
        <f t="shared" si="3"/>
        <v>79.34</v>
      </c>
      <c r="J18" s="77">
        <f t="shared" si="4"/>
        <v>113.34</v>
      </c>
      <c r="K18" s="77">
        <f t="shared" si="5"/>
        <v>147.34</v>
      </c>
      <c r="L18" s="77">
        <f t="shared" si="14"/>
        <v>20</v>
      </c>
      <c r="M18" s="78">
        <f t="shared" si="15"/>
        <v>14</v>
      </c>
      <c r="N18" s="76">
        <f t="shared" si="6"/>
        <v>59.695</v>
      </c>
      <c r="O18" s="77">
        <f t="shared" si="7"/>
        <v>85.695</v>
      </c>
      <c r="P18" s="77">
        <f t="shared" si="8"/>
        <v>111.695</v>
      </c>
      <c r="Q18" s="77">
        <f t="shared" si="16"/>
        <v>16.5</v>
      </c>
      <c r="R18" s="78">
        <f t="shared" si="17"/>
        <v>9.5</v>
      </c>
      <c r="S18" s="76">
        <f t="shared" si="9"/>
        <v>54.885</v>
      </c>
      <c r="T18" s="77">
        <f t="shared" si="10"/>
        <v>78.88499999999999</v>
      </c>
      <c r="U18" s="77">
        <f t="shared" si="11"/>
        <v>102.88499999999999</v>
      </c>
      <c r="V18" s="79">
        <f t="shared" si="18"/>
        <v>15.5</v>
      </c>
      <c r="W18" s="80">
        <f t="shared" si="19"/>
        <v>8.5</v>
      </c>
    </row>
    <row r="19" spans="2:23" s="6" customFormat="1" ht="19.5" customHeight="1">
      <c r="B19" s="232">
        <v>1.1</v>
      </c>
      <c r="C19" s="237"/>
      <c r="D19" s="76">
        <f t="shared" si="0"/>
        <v>103.768</v>
      </c>
      <c r="E19" s="77">
        <f t="shared" si="1"/>
        <v>147.768</v>
      </c>
      <c r="F19" s="77">
        <f t="shared" si="2"/>
        <v>191.76800000000003</v>
      </c>
      <c r="G19" s="77">
        <f t="shared" si="12"/>
        <v>24.200000000000003</v>
      </c>
      <c r="H19" s="78">
        <f t="shared" si="13"/>
        <v>19.8</v>
      </c>
      <c r="I19" s="76">
        <f t="shared" si="3"/>
        <v>87.06400000000001</v>
      </c>
      <c r="J19" s="77">
        <f t="shared" si="4"/>
        <v>124.46400000000001</v>
      </c>
      <c r="K19" s="77">
        <f t="shared" si="5"/>
        <v>161.864</v>
      </c>
      <c r="L19" s="77">
        <f t="shared" si="14"/>
        <v>22</v>
      </c>
      <c r="M19" s="78">
        <f t="shared" si="15"/>
        <v>15.400000000000002</v>
      </c>
      <c r="N19" s="76">
        <f t="shared" si="6"/>
        <v>65.52199999999999</v>
      </c>
      <c r="O19" s="77">
        <f t="shared" si="7"/>
        <v>94.122</v>
      </c>
      <c r="P19" s="77">
        <f t="shared" si="8"/>
        <v>122.72200000000001</v>
      </c>
      <c r="Q19" s="77">
        <f t="shared" si="16"/>
        <v>18.150000000000002</v>
      </c>
      <c r="R19" s="78">
        <f t="shared" si="17"/>
        <v>10.450000000000001</v>
      </c>
      <c r="S19" s="76">
        <f t="shared" si="9"/>
        <v>60.246</v>
      </c>
      <c r="T19" s="77">
        <f t="shared" si="10"/>
        <v>86.64600000000002</v>
      </c>
      <c r="U19" s="77">
        <f t="shared" si="11"/>
        <v>113.04600000000002</v>
      </c>
      <c r="V19" s="79">
        <f t="shared" si="18"/>
        <v>17.05</v>
      </c>
      <c r="W19" s="80">
        <f t="shared" si="19"/>
        <v>9.350000000000001</v>
      </c>
    </row>
    <row r="20" spans="2:23" s="6" customFormat="1" ht="19.5" customHeight="1" thickBot="1">
      <c r="B20" s="233">
        <v>1.2</v>
      </c>
      <c r="C20" s="238"/>
      <c r="D20" s="82">
        <f t="shared" si="0"/>
        <v>112.956</v>
      </c>
      <c r="E20" s="83">
        <f t="shared" si="1"/>
        <v>160.956</v>
      </c>
      <c r="F20" s="83">
        <f t="shared" si="2"/>
        <v>208.956</v>
      </c>
      <c r="G20" s="83">
        <f t="shared" si="12"/>
        <v>26.4</v>
      </c>
      <c r="H20" s="84">
        <f t="shared" si="13"/>
        <v>21.599999999999998</v>
      </c>
      <c r="I20" s="82">
        <f t="shared" si="3"/>
        <v>94.788</v>
      </c>
      <c r="J20" s="83">
        <f t="shared" si="4"/>
        <v>135.588</v>
      </c>
      <c r="K20" s="83">
        <f t="shared" si="5"/>
        <v>176.388</v>
      </c>
      <c r="L20" s="83">
        <f t="shared" si="14"/>
        <v>24</v>
      </c>
      <c r="M20" s="84">
        <f t="shared" si="15"/>
        <v>16.8</v>
      </c>
      <c r="N20" s="82">
        <f t="shared" si="6"/>
        <v>71.349</v>
      </c>
      <c r="O20" s="83">
        <f t="shared" si="7"/>
        <v>102.549</v>
      </c>
      <c r="P20" s="83">
        <f t="shared" si="8"/>
        <v>133.749</v>
      </c>
      <c r="Q20" s="83">
        <f t="shared" si="16"/>
        <v>19.8</v>
      </c>
      <c r="R20" s="84">
        <f t="shared" si="17"/>
        <v>11.4</v>
      </c>
      <c r="S20" s="82">
        <f t="shared" si="9"/>
        <v>65.607</v>
      </c>
      <c r="T20" s="85">
        <f t="shared" si="10"/>
        <v>94.407</v>
      </c>
      <c r="U20" s="83">
        <f t="shared" si="11"/>
        <v>123.207</v>
      </c>
      <c r="V20" s="86">
        <f t="shared" si="18"/>
        <v>18.599999999999998</v>
      </c>
      <c r="W20" s="87">
        <f t="shared" si="19"/>
        <v>10.2</v>
      </c>
    </row>
    <row r="21" spans="2:14" ht="19.5" customHeight="1">
      <c r="B21" s="1"/>
      <c r="D21" s="3"/>
      <c r="E21" s="3"/>
      <c r="F21" s="3"/>
      <c r="G21" s="3"/>
      <c r="H21" s="3"/>
      <c r="I21" s="3"/>
      <c r="J21" s="3"/>
      <c r="K21" s="3"/>
      <c r="L21" s="3"/>
      <c r="M21" s="3"/>
      <c r="N21" s="3"/>
    </row>
    <row r="24" ht="13.5" customHeight="1" thickBot="1"/>
    <row r="25" spans="2:15" s="6" customFormat="1" ht="18" customHeight="1">
      <c r="B25" s="251" t="s">
        <v>36</v>
      </c>
      <c r="C25" s="252"/>
      <c r="D25" s="249" t="s">
        <v>16</v>
      </c>
      <c r="E25" s="249"/>
      <c r="F25" s="249"/>
      <c r="G25" s="249" t="s">
        <v>17</v>
      </c>
      <c r="H25" s="249"/>
      <c r="I25" s="249"/>
      <c r="J25" s="249" t="s">
        <v>18</v>
      </c>
      <c r="K25" s="249"/>
      <c r="L25" s="249"/>
      <c r="M25" s="249" t="s">
        <v>19</v>
      </c>
      <c r="N25" s="249"/>
      <c r="O25" s="250"/>
    </row>
    <row r="26" spans="2:15" s="6" customFormat="1" ht="56.25" customHeight="1"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row>
    <row r="27" spans="2:15" s="6" customFormat="1" ht="15" customHeight="1">
      <c r="B27" s="88">
        <v>0.3</v>
      </c>
      <c r="C27" s="134">
        <f>0.66*B27</f>
        <v>0.198</v>
      </c>
      <c r="D27" s="89">
        <f aca="true" t="shared" si="20" ref="D27:D36">E27*($D$8)</f>
        <v>3.564</v>
      </c>
      <c r="E27" s="89">
        <f aca="true" t="shared" si="21" ref="E27:E36">0.66*B27</f>
        <v>0.198</v>
      </c>
      <c r="F27" s="89">
        <f>0.15*$D$8</f>
        <v>2.6999999999999997</v>
      </c>
      <c r="G27" s="89">
        <f aca="true" t="shared" si="22" ref="G27:G36">H27*($I$8)</f>
        <v>2.7720000000000002</v>
      </c>
      <c r="H27" s="89">
        <f aca="true" t="shared" si="23" ref="H27:H36">0.66*B27</f>
        <v>0.198</v>
      </c>
      <c r="I27" s="89">
        <f>0.15*$I$8</f>
        <v>2.1</v>
      </c>
      <c r="J27" s="89">
        <f aca="true" t="shared" si="24" ref="J27:J36">K27*($N$8)</f>
        <v>1.881</v>
      </c>
      <c r="K27" s="89">
        <f aca="true" t="shared" si="25" ref="K27:K36">0.66*B27</f>
        <v>0.198</v>
      </c>
      <c r="L27" s="89">
        <f>0.15*$N$8</f>
        <v>1.425</v>
      </c>
      <c r="M27" s="89">
        <f aca="true" t="shared" si="26" ref="M27:M36">N27*($S$8)</f>
        <v>1.683</v>
      </c>
      <c r="N27" s="89">
        <f aca="true" t="shared" si="27" ref="N27:N36">0.66*B27</f>
        <v>0.198</v>
      </c>
      <c r="O27" s="90">
        <f>0.15*$S$8</f>
        <v>1.275</v>
      </c>
    </row>
    <row r="28" spans="2:15" s="6" customFormat="1" ht="15" customHeight="1">
      <c r="B28" s="91">
        <v>0.4</v>
      </c>
      <c r="C28" s="140">
        <f>0.66*B28</f>
        <v>0.264</v>
      </c>
      <c r="D28" s="79">
        <f t="shared" si="20"/>
        <v>4.752000000000001</v>
      </c>
      <c r="E28" s="79">
        <f t="shared" si="21"/>
        <v>0.264</v>
      </c>
      <c r="F28" s="89">
        <f aca="true" t="shared" si="28" ref="F28:F36">0.15*$D$8</f>
        <v>2.6999999999999997</v>
      </c>
      <c r="G28" s="79">
        <f t="shared" si="22"/>
        <v>3.696</v>
      </c>
      <c r="H28" s="79">
        <f t="shared" si="23"/>
        <v>0.264</v>
      </c>
      <c r="I28" s="89">
        <f aca="true" t="shared" si="29" ref="I28:I36">0.15*$I$8</f>
        <v>2.1</v>
      </c>
      <c r="J28" s="79">
        <f t="shared" si="24"/>
        <v>2.508</v>
      </c>
      <c r="K28" s="79">
        <f t="shared" si="25"/>
        <v>0.264</v>
      </c>
      <c r="L28" s="89">
        <f aca="true" t="shared" si="30" ref="L28:L36">0.15*$N$8</f>
        <v>1.425</v>
      </c>
      <c r="M28" s="79">
        <f t="shared" si="26"/>
        <v>2.244</v>
      </c>
      <c r="N28" s="79">
        <f t="shared" si="27"/>
        <v>0.264</v>
      </c>
      <c r="O28" s="90">
        <f aca="true" t="shared" si="31" ref="O28:O36">0.15*$S$8</f>
        <v>1.275</v>
      </c>
    </row>
    <row r="29" spans="2:15" s="6" customFormat="1" ht="15" customHeight="1">
      <c r="B29" s="92">
        <v>0.5</v>
      </c>
      <c r="C29" s="140">
        <f>0.66*B29</f>
        <v>0.33</v>
      </c>
      <c r="D29" s="79">
        <f t="shared" si="20"/>
        <v>5.94</v>
      </c>
      <c r="E29" s="79">
        <f t="shared" si="21"/>
        <v>0.33</v>
      </c>
      <c r="F29" s="89">
        <f t="shared" si="28"/>
        <v>2.6999999999999997</v>
      </c>
      <c r="G29" s="79">
        <f t="shared" si="22"/>
        <v>4.62</v>
      </c>
      <c r="H29" s="79">
        <f t="shared" si="23"/>
        <v>0.33</v>
      </c>
      <c r="I29" s="89">
        <f t="shared" si="29"/>
        <v>2.1</v>
      </c>
      <c r="J29" s="79">
        <f t="shared" si="24"/>
        <v>3.1350000000000002</v>
      </c>
      <c r="K29" s="79">
        <f t="shared" si="25"/>
        <v>0.33</v>
      </c>
      <c r="L29" s="89">
        <f t="shared" si="30"/>
        <v>1.425</v>
      </c>
      <c r="M29" s="79">
        <f t="shared" si="26"/>
        <v>2.805</v>
      </c>
      <c r="N29" s="79">
        <f t="shared" si="27"/>
        <v>0.33</v>
      </c>
      <c r="O29" s="90">
        <f t="shared" si="31"/>
        <v>1.275</v>
      </c>
    </row>
    <row r="30" spans="2:15" s="6" customFormat="1" ht="15" customHeight="1">
      <c r="B30" s="92">
        <v>0.6</v>
      </c>
      <c r="C30" s="140">
        <f>0.67*B30</f>
        <v>0.402</v>
      </c>
      <c r="D30" s="79">
        <f t="shared" si="20"/>
        <v>7.128</v>
      </c>
      <c r="E30" s="79">
        <f t="shared" si="21"/>
        <v>0.396</v>
      </c>
      <c r="F30" s="89">
        <f t="shared" si="28"/>
        <v>2.6999999999999997</v>
      </c>
      <c r="G30" s="79">
        <f t="shared" si="22"/>
        <v>5.5440000000000005</v>
      </c>
      <c r="H30" s="79">
        <f t="shared" si="23"/>
        <v>0.396</v>
      </c>
      <c r="I30" s="89">
        <f t="shared" si="29"/>
        <v>2.1</v>
      </c>
      <c r="J30" s="79">
        <f t="shared" si="24"/>
        <v>3.762</v>
      </c>
      <c r="K30" s="79">
        <f t="shared" si="25"/>
        <v>0.396</v>
      </c>
      <c r="L30" s="89">
        <f t="shared" si="30"/>
        <v>1.425</v>
      </c>
      <c r="M30" s="79">
        <f t="shared" si="26"/>
        <v>3.366</v>
      </c>
      <c r="N30" s="79">
        <f t="shared" si="27"/>
        <v>0.396</v>
      </c>
      <c r="O30" s="90">
        <f t="shared" si="31"/>
        <v>1.275</v>
      </c>
    </row>
    <row r="31" spans="2:15" s="6" customFormat="1" ht="15" customHeight="1">
      <c r="B31" s="92">
        <v>0.7</v>
      </c>
      <c r="C31" s="140">
        <f aca="true" t="shared" si="32" ref="C31:C36">0.67*B31</f>
        <v>0.469</v>
      </c>
      <c r="D31" s="79">
        <f t="shared" si="20"/>
        <v>8.315999999999999</v>
      </c>
      <c r="E31" s="79">
        <f t="shared" si="21"/>
        <v>0.46199999999999997</v>
      </c>
      <c r="F31" s="89">
        <f t="shared" si="28"/>
        <v>2.6999999999999997</v>
      </c>
      <c r="G31" s="79">
        <f t="shared" si="22"/>
        <v>6.468</v>
      </c>
      <c r="H31" s="79">
        <f t="shared" si="23"/>
        <v>0.46199999999999997</v>
      </c>
      <c r="I31" s="89">
        <f t="shared" si="29"/>
        <v>2.1</v>
      </c>
      <c r="J31" s="79">
        <f t="shared" si="24"/>
        <v>4.388999999999999</v>
      </c>
      <c r="K31" s="79">
        <f t="shared" si="25"/>
        <v>0.46199999999999997</v>
      </c>
      <c r="L31" s="89">
        <f t="shared" si="30"/>
        <v>1.425</v>
      </c>
      <c r="M31" s="79">
        <f t="shared" si="26"/>
        <v>3.9269999999999996</v>
      </c>
      <c r="N31" s="79">
        <f t="shared" si="27"/>
        <v>0.46199999999999997</v>
      </c>
      <c r="O31" s="90">
        <f t="shared" si="31"/>
        <v>1.275</v>
      </c>
    </row>
    <row r="32" spans="2:15" s="6" customFormat="1" ht="15" customHeight="1">
      <c r="B32" s="92">
        <v>0.8</v>
      </c>
      <c r="C32" s="140">
        <f t="shared" si="32"/>
        <v>0.536</v>
      </c>
      <c r="D32" s="79">
        <f t="shared" si="20"/>
        <v>9.504000000000001</v>
      </c>
      <c r="E32" s="79">
        <f t="shared" si="21"/>
        <v>0.528</v>
      </c>
      <c r="F32" s="89">
        <f t="shared" si="28"/>
        <v>2.6999999999999997</v>
      </c>
      <c r="G32" s="79">
        <f t="shared" si="22"/>
        <v>7.392</v>
      </c>
      <c r="H32" s="79">
        <f t="shared" si="23"/>
        <v>0.528</v>
      </c>
      <c r="I32" s="89">
        <f t="shared" si="29"/>
        <v>2.1</v>
      </c>
      <c r="J32" s="79">
        <f t="shared" si="24"/>
        <v>5.016</v>
      </c>
      <c r="K32" s="79">
        <f t="shared" si="25"/>
        <v>0.528</v>
      </c>
      <c r="L32" s="89">
        <f t="shared" si="30"/>
        <v>1.425</v>
      </c>
      <c r="M32" s="79">
        <f t="shared" si="26"/>
        <v>4.488</v>
      </c>
      <c r="N32" s="79">
        <f t="shared" si="27"/>
        <v>0.528</v>
      </c>
      <c r="O32" s="90">
        <f t="shared" si="31"/>
        <v>1.275</v>
      </c>
    </row>
    <row r="33" spans="2:15" s="6" customFormat="1" ht="15" customHeight="1">
      <c r="B33" s="92">
        <v>0.9</v>
      </c>
      <c r="C33" s="140">
        <f t="shared" si="32"/>
        <v>0.6030000000000001</v>
      </c>
      <c r="D33" s="79">
        <f t="shared" si="20"/>
        <v>10.692000000000002</v>
      </c>
      <c r="E33" s="79">
        <f t="shared" si="21"/>
        <v>0.5940000000000001</v>
      </c>
      <c r="F33" s="89">
        <f t="shared" si="28"/>
        <v>2.6999999999999997</v>
      </c>
      <c r="G33" s="79">
        <f t="shared" si="22"/>
        <v>8.316</v>
      </c>
      <c r="H33" s="79">
        <f t="shared" si="23"/>
        <v>0.5940000000000001</v>
      </c>
      <c r="I33" s="89">
        <f t="shared" si="29"/>
        <v>2.1</v>
      </c>
      <c r="J33" s="79">
        <f t="shared" si="24"/>
        <v>5.643000000000001</v>
      </c>
      <c r="K33" s="79">
        <f t="shared" si="25"/>
        <v>0.5940000000000001</v>
      </c>
      <c r="L33" s="89">
        <f t="shared" si="30"/>
        <v>1.425</v>
      </c>
      <c r="M33" s="79">
        <f t="shared" si="26"/>
        <v>5.049</v>
      </c>
      <c r="N33" s="79">
        <f t="shared" si="27"/>
        <v>0.5940000000000001</v>
      </c>
      <c r="O33" s="90">
        <f t="shared" si="31"/>
        <v>1.275</v>
      </c>
    </row>
    <row r="34" spans="2:15" s="6" customFormat="1" ht="15" customHeight="1">
      <c r="B34" s="92">
        <v>1</v>
      </c>
      <c r="C34" s="140">
        <f t="shared" si="32"/>
        <v>0.67</v>
      </c>
      <c r="D34" s="79">
        <f t="shared" si="20"/>
        <v>11.88</v>
      </c>
      <c r="E34" s="79">
        <f t="shared" si="21"/>
        <v>0.66</v>
      </c>
      <c r="F34" s="89">
        <f t="shared" si="28"/>
        <v>2.6999999999999997</v>
      </c>
      <c r="G34" s="79">
        <f t="shared" si="22"/>
        <v>9.24</v>
      </c>
      <c r="H34" s="79">
        <f t="shared" si="23"/>
        <v>0.66</v>
      </c>
      <c r="I34" s="89">
        <f t="shared" si="29"/>
        <v>2.1</v>
      </c>
      <c r="J34" s="79">
        <f t="shared" si="24"/>
        <v>6.2700000000000005</v>
      </c>
      <c r="K34" s="79">
        <f t="shared" si="25"/>
        <v>0.66</v>
      </c>
      <c r="L34" s="89">
        <f t="shared" si="30"/>
        <v>1.425</v>
      </c>
      <c r="M34" s="79">
        <f t="shared" si="26"/>
        <v>5.61</v>
      </c>
      <c r="N34" s="79">
        <f t="shared" si="27"/>
        <v>0.66</v>
      </c>
      <c r="O34" s="90">
        <f t="shared" si="31"/>
        <v>1.275</v>
      </c>
    </row>
    <row r="35" spans="2:24" s="6" customFormat="1" ht="15" customHeight="1">
      <c r="B35" s="92">
        <v>1.1</v>
      </c>
      <c r="C35" s="140">
        <f t="shared" si="32"/>
        <v>0.7370000000000001</v>
      </c>
      <c r="D35" s="79">
        <f t="shared" si="20"/>
        <v>13.068000000000001</v>
      </c>
      <c r="E35" s="79">
        <f t="shared" si="21"/>
        <v>0.7260000000000001</v>
      </c>
      <c r="F35" s="89">
        <f t="shared" si="28"/>
        <v>2.6999999999999997</v>
      </c>
      <c r="G35" s="79">
        <f t="shared" si="22"/>
        <v>10.164000000000001</v>
      </c>
      <c r="H35" s="79">
        <f t="shared" si="23"/>
        <v>0.7260000000000001</v>
      </c>
      <c r="I35" s="89">
        <f t="shared" si="29"/>
        <v>2.1</v>
      </c>
      <c r="J35" s="79">
        <f t="shared" si="24"/>
        <v>6.897000000000001</v>
      </c>
      <c r="K35" s="79">
        <f t="shared" si="25"/>
        <v>0.7260000000000001</v>
      </c>
      <c r="L35" s="89">
        <f t="shared" si="30"/>
        <v>1.425</v>
      </c>
      <c r="M35" s="79">
        <f t="shared" si="26"/>
        <v>6.171000000000001</v>
      </c>
      <c r="N35" s="79">
        <f t="shared" si="27"/>
        <v>0.7260000000000001</v>
      </c>
      <c r="O35" s="90">
        <f t="shared" si="31"/>
        <v>1.275</v>
      </c>
      <c r="X35" s="93"/>
    </row>
    <row r="36" spans="2:15" s="6" customFormat="1" ht="15" customHeight="1" thickBot="1">
      <c r="B36" s="94">
        <v>1.2</v>
      </c>
      <c r="C36" s="141">
        <f t="shared" si="32"/>
        <v>0.804</v>
      </c>
      <c r="D36" s="86">
        <f t="shared" si="20"/>
        <v>14.256</v>
      </c>
      <c r="E36" s="86">
        <f t="shared" si="21"/>
        <v>0.792</v>
      </c>
      <c r="F36" s="86">
        <f t="shared" si="28"/>
        <v>2.6999999999999997</v>
      </c>
      <c r="G36" s="86">
        <f t="shared" si="22"/>
        <v>11.088000000000001</v>
      </c>
      <c r="H36" s="86">
        <f t="shared" si="23"/>
        <v>0.792</v>
      </c>
      <c r="I36" s="86">
        <f t="shared" si="29"/>
        <v>2.1</v>
      </c>
      <c r="J36" s="86">
        <f t="shared" si="24"/>
        <v>7.524</v>
      </c>
      <c r="K36" s="86">
        <f t="shared" si="25"/>
        <v>0.792</v>
      </c>
      <c r="L36" s="86">
        <f t="shared" si="30"/>
        <v>1.425</v>
      </c>
      <c r="M36" s="86">
        <f t="shared" si="26"/>
        <v>6.732</v>
      </c>
      <c r="N36" s="86">
        <f t="shared" si="27"/>
        <v>0.792</v>
      </c>
      <c r="O36" s="87">
        <f t="shared" si="31"/>
        <v>1.275</v>
      </c>
    </row>
    <row r="40" spans="2:5" ht="12.75">
      <c r="B40" s="14" t="s">
        <v>98</v>
      </c>
      <c r="C40" s="2">
        <f>H4*0.95</f>
        <v>57</v>
      </c>
      <c r="D40" s="2">
        <f>H4*1.05</f>
        <v>63</v>
      </c>
      <c r="E40" s="14" t="s">
        <v>97</v>
      </c>
    </row>
  </sheetData>
  <sheetProtection/>
  <mergeCells count="44">
    <mergeCell ref="B20:C20"/>
    <mergeCell ref="B15:C15"/>
    <mergeCell ref="B16:C16"/>
    <mergeCell ref="B17:C17"/>
    <mergeCell ref="B18:C18"/>
    <mergeCell ref="M25:O25"/>
    <mergeCell ref="B25:C25"/>
    <mergeCell ref="D25:F25"/>
    <mergeCell ref="G25:I25"/>
    <mergeCell ref="J25:L25"/>
    <mergeCell ref="B11:C11"/>
    <mergeCell ref="B12:C12"/>
    <mergeCell ref="B13:C13"/>
    <mergeCell ref="B14:C14"/>
    <mergeCell ref="B19:C19"/>
    <mergeCell ref="B10:C10"/>
    <mergeCell ref="B9:C9"/>
    <mergeCell ref="E9:F9"/>
    <mergeCell ref="J9:K9"/>
    <mergeCell ref="B8:C8"/>
    <mergeCell ref="E8:F8"/>
    <mergeCell ref="J8:K8"/>
    <mergeCell ref="W7:W10"/>
    <mergeCell ref="T8:U8"/>
    <mergeCell ref="T9:U9"/>
    <mergeCell ref="R7:R10"/>
    <mergeCell ref="T7:U7"/>
    <mergeCell ref="O9:P9"/>
    <mergeCell ref="L7:L10"/>
    <mergeCell ref="M7:M10"/>
    <mergeCell ref="O7:P7"/>
    <mergeCell ref="Q7:Q10"/>
    <mergeCell ref="O8:P8"/>
    <mergeCell ref="V7:V10"/>
    <mergeCell ref="B6:C6"/>
    <mergeCell ref="D6:H6"/>
    <mergeCell ref="I6:M6"/>
    <mergeCell ref="N6:R6"/>
    <mergeCell ref="S6:W6"/>
    <mergeCell ref="B7:C7"/>
    <mergeCell ref="E7:F7"/>
    <mergeCell ref="G7:G10"/>
    <mergeCell ref="H7:H10"/>
    <mergeCell ref="J7:K7"/>
  </mergeCells>
  <conditionalFormatting sqref="Q11:R20 G11:H20 L11:M20 V11:W20">
    <cfRule type="cellIs" priority="1" dxfId="2" operator="between" stopIfTrue="1">
      <formula>$P$5</formula>
      <formula>$T$5</formula>
    </cfRule>
  </conditionalFormatting>
  <conditionalFormatting sqref="C4:F5 M4:T5 G5:L5">
    <cfRule type="cellIs" priority="2" dxfId="1" operator="between" stopIfTrue="1">
      <formula>$P$5</formula>
      <formula>$T$5</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W40"/>
  <sheetViews>
    <sheetView zoomScalePageLayoutView="0" workbookViewId="0" topLeftCell="A1">
      <selection activeCell="I4" sqref="I4"/>
    </sheetView>
  </sheetViews>
  <sheetFormatPr defaultColWidth="9.140625" defaultRowHeight="12.75"/>
  <cols>
    <col min="1" max="1" width="2.7109375" style="2" customWidth="1"/>
    <col min="2" max="2" width="11.00390625" style="2" customWidth="1"/>
    <col min="3" max="23" width="6.57421875" style="2" customWidth="1"/>
    <col min="24" max="16384" width="9.140625" style="2" customWidth="1"/>
  </cols>
  <sheetData>
    <row r="1" ht="19.5" customHeight="1">
      <c r="B1" s="1" t="s">
        <v>0</v>
      </c>
    </row>
    <row r="2" spans="2:16" ht="19.5" customHeight="1">
      <c r="B2" s="1" t="s">
        <v>10</v>
      </c>
      <c r="F2" s="3" t="s">
        <v>47</v>
      </c>
      <c r="G2" s="3"/>
      <c r="H2" s="3"/>
      <c r="I2" s="3"/>
      <c r="J2" s="3"/>
      <c r="K2" s="3"/>
      <c r="L2" s="3"/>
      <c r="M2" s="3"/>
      <c r="N2" s="3"/>
      <c r="O2" s="3"/>
      <c r="P2" s="3"/>
    </row>
    <row r="3" spans="2:14" ht="19.5" customHeight="1">
      <c r="B3" s="14"/>
      <c r="D3" s="3"/>
      <c r="E3" s="3"/>
      <c r="F3" s="3"/>
      <c r="G3" s="3"/>
      <c r="H3" s="3"/>
      <c r="I3" s="3"/>
      <c r="J3" s="3"/>
      <c r="K3" s="3"/>
      <c r="L3" s="3"/>
      <c r="M3" s="3"/>
      <c r="N3" s="3"/>
    </row>
    <row r="4" spans="2:23" ht="19.5" customHeight="1">
      <c r="B4" s="1"/>
      <c r="C4" s="48"/>
      <c r="D4" s="5"/>
      <c r="E4" s="49"/>
      <c r="F4" s="49" t="s">
        <v>55</v>
      </c>
      <c r="H4" s="3">
        <v>60</v>
      </c>
      <c r="I4" s="3" t="s">
        <v>97</v>
      </c>
      <c r="M4" s="49"/>
      <c r="N4" s="49"/>
      <c r="O4" s="5"/>
      <c r="P4" s="16"/>
      <c r="Q4" s="16"/>
      <c r="R4" s="16"/>
      <c r="S4" s="16"/>
      <c r="T4" s="16"/>
      <c r="U4" s="17"/>
      <c r="V4" s="17"/>
      <c r="W4" s="6"/>
    </row>
    <row r="5" spans="2:23" ht="19.5" customHeight="1" thickBot="1">
      <c r="B5" s="6"/>
      <c r="C5" s="50"/>
      <c r="D5" s="50"/>
      <c r="E5" s="50"/>
      <c r="F5" s="50"/>
      <c r="G5" s="50"/>
      <c r="H5" s="5"/>
      <c r="I5" s="5"/>
      <c r="J5" s="5"/>
      <c r="K5" s="5"/>
      <c r="L5" s="5"/>
      <c r="M5" s="5"/>
      <c r="N5" s="5"/>
      <c r="O5" s="5"/>
      <c r="P5" s="16"/>
      <c r="Q5" s="16"/>
      <c r="R5" s="16"/>
      <c r="S5" s="16"/>
      <c r="T5" s="16"/>
      <c r="U5" s="17"/>
      <c r="V5" s="17"/>
      <c r="W5" s="6"/>
    </row>
    <row r="6" spans="2:23" s="6" customFormat="1" ht="19.5" customHeight="1">
      <c r="B6" s="265" t="s">
        <v>2</v>
      </c>
      <c r="C6" s="266"/>
      <c r="D6" s="267" t="s">
        <v>29</v>
      </c>
      <c r="E6" s="268"/>
      <c r="F6" s="268"/>
      <c r="G6" s="268"/>
      <c r="H6" s="269"/>
      <c r="I6" s="270" t="s">
        <v>28</v>
      </c>
      <c r="J6" s="271"/>
      <c r="K6" s="271"/>
      <c r="L6" s="271"/>
      <c r="M6" s="272"/>
      <c r="N6" s="273" t="s">
        <v>30</v>
      </c>
      <c r="O6" s="263"/>
      <c r="P6" s="263"/>
      <c r="Q6" s="263"/>
      <c r="R6" s="264"/>
      <c r="S6" s="262" t="s">
        <v>31</v>
      </c>
      <c r="T6" s="263"/>
      <c r="U6" s="263"/>
      <c r="V6" s="263"/>
      <c r="W6" s="264"/>
    </row>
    <row r="7" spans="2:23" s="6" customFormat="1" ht="19.5" customHeight="1">
      <c r="B7" s="259" t="s">
        <v>3</v>
      </c>
      <c r="C7" s="260"/>
      <c r="D7" s="66">
        <f>Speeds!E16</f>
        <v>20</v>
      </c>
      <c r="E7" s="193" t="s">
        <v>33</v>
      </c>
      <c r="F7" s="254"/>
      <c r="G7" s="207" t="s">
        <v>34</v>
      </c>
      <c r="H7" s="190" t="s">
        <v>35</v>
      </c>
      <c r="I7" s="44">
        <f>Speeds!E19</f>
        <v>18.5</v>
      </c>
      <c r="J7" s="193" t="s">
        <v>33</v>
      </c>
      <c r="K7" s="254"/>
      <c r="L7" s="207" t="s">
        <v>34</v>
      </c>
      <c r="M7" s="190" t="s">
        <v>35</v>
      </c>
      <c r="N7" s="15">
        <f>Speeds!E22</f>
        <v>15.5</v>
      </c>
      <c r="O7" s="193" t="s">
        <v>33</v>
      </c>
      <c r="P7" s="254"/>
      <c r="Q7" s="207" t="s">
        <v>34</v>
      </c>
      <c r="R7" s="190" t="s">
        <v>35</v>
      </c>
      <c r="S7" s="15">
        <f>Speeds!E25</f>
        <v>14.5</v>
      </c>
      <c r="T7" s="193" t="s">
        <v>33</v>
      </c>
      <c r="U7" s="254"/>
      <c r="V7" s="207" t="s">
        <v>34</v>
      </c>
      <c r="W7" s="190" t="s">
        <v>35</v>
      </c>
    </row>
    <row r="8" spans="2:23" s="6" customFormat="1" ht="19.5" customHeight="1">
      <c r="B8" s="259" t="s">
        <v>4</v>
      </c>
      <c r="C8" s="260"/>
      <c r="D8" s="47">
        <f>Speeds!E17</f>
        <v>17</v>
      </c>
      <c r="E8" s="201" t="s">
        <v>33</v>
      </c>
      <c r="F8" s="203"/>
      <c r="G8" s="248"/>
      <c r="H8" s="253"/>
      <c r="I8" s="44">
        <f>Speeds!E20</f>
        <v>12</v>
      </c>
      <c r="J8" s="261" t="s">
        <v>33</v>
      </c>
      <c r="K8" s="205"/>
      <c r="L8" s="248"/>
      <c r="M8" s="253"/>
      <c r="N8" s="15">
        <f>Speeds!E23</f>
        <v>9.5</v>
      </c>
      <c r="O8" s="261" t="s">
        <v>33</v>
      </c>
      <c r="P8" s="205"/>
      <c r="Q8" s="248"/>
      <c r="R8" s="253"/>
      <c r="S8" s="15">
        <f>Speeds!E26</f>
        <v>8.5</v>
      </c>
      <c r="T8" s="261" t="s">
        <v>33</v>
      </c>
      <c r="U8" s="205"/>
      <c r="V8" s="248"/>
      <c r="W8" s="253"/>
    </row>
    <row r="9" spans="2:23" s="6" customFormat="1" ht="19.5" customHeight="1">
      <c r="B9" s="259" t="s">
        <v>5</v>
      </c>
      <c r="C9" s="260"/>
      <c r="D9" s="47">
        <f>Speeds!E18</f>
        <v>12</v>
      </c>
      <c r="E9" s="201" t="s">
        <v>33</v>
      </c>
      <c r="F9" s="203"/>
      <c r="G9" s="248"/>
      <c r="H9" s="253"/>
      <c r="I9" s="44">
        <f>Speeds!E21</f>
        <v>9</v>
      </c>
      <c r="J9" s="193" t="s">
        <v>33</v>
      </c>
      <c r="K9" s="254"/>
      <c r="L9" s="248"/>
      <c r="M9" s="253"/>
      <c r="N9" s="15">
        <f>Speeds!E24</f>
        <v>6.5</v>
      </c>
      <c r="O9" s="193" t="s">
        <v>33</v>
      </c>
      <c r="P9" s="254"/>
      <c r="Q9" s="248"/>
      <c r="R9" s="253"/>
      <c r="S9" s="44">
        <f>Speeds!E27</f>
        <v>6</v>
      </c>
      <c r="T9" s="193" t="s">
        <v>33</v>
      </c>
      <c r="U9" s="254"/>
      <c r="V9" s="248"/>
      <c r="W9" s="253"/>
    </row>
    <row r="10" spans="2:23" s="6" customFormat="1" ht="30" customHeight="1" thickBot="1">
      <c r="B10" s="188" t="s">
        <v>32</v>
      </c>
      <c r="C10" s="189"/>
      <c r="D10" s="137" t="s">
        <v>51</v>
      </c>
      <c r="E10" s="138" t="s">
        <v>52</v>
      </c>
      <c r="F10" s="138" t="s">
        <v>53</v>
      </c>
      <c r="G10" s="248"/>
      <c r="H10" s="253"/>
      <c r="I10" s="137" t="s">
        <v>51</v>
      </c>
      <c r="J10" s="138" t="s">
        <v>52</v>
      </c>
      <c r="K10" s="138" t="s">
        <v>53</v>
      </c>
      <c r="L10" s="248"/>
      <c r="M10" s="253"/>
      <c r="N10" s="137" t="s">
        <v>51</v>
      </c>
      <c r="O10" s="138" t="s">
        <v>52</v>
      </c>
      <c r="P10" s="138" t="s">
        <v>53</v>
      </c>
      <c r="Q10" s="248"/>
      <c r="R10" s="253"/>
      <c r="S10" s="137" t="s">
        <v>51</v>
      </c>
      <c r="T10" s="138" t="s">
        <v>52</v>
      </c>
      <c r="U10" s="138" t="s">
        <v>53</v>
      </c>
      <c r="V10" s="248"/>
      <c r="W10" s="253"/>
    </row>
    <row r="11" spans="2:23" s="6" customFormat="1" ht="19.5" customHeight="1">
      <c r="B11" s="228">
        <v>0.3</v>
      </c>
      <c r="C11" s="240"/>
      <c r="D11" s="71">
        <f aca="true" t="shared" si="0" ref="D11:D20">G11+H11+G11+D27+H11+F27</f>
        <v>26.376</v>
      </c>
      <c r="E11" s="72">
        <f aca="true" t="shared" si="1" ref="E11:E20">D11+G11+H11</f>
        <v>37.476000000000006</v>
      </c>
      <c r="F11" s="72">
        <f aca="true" t="shared" si="2" ref="F11:F20">E11+G11+H11</f>
        <v>48.57600000000001</v>
      </c>
      <c r="G11" s="72">
        <f aca="true" t="shared" si="3" ref="G11:G20">B11*$D$7</f>
        <v>6</v>
      </c>
      <c r="H11" s="73">
        <f aca="true" t="shared" si="4" ref="H11:H20">B11*$D$8</f>
        <v>5.1</v>
      </c>
      <c r="I11" s="71">
        <f aca="true" t="shared" si="5" ref="I11:I20">L11+M11+L11+G27+M11+I27</f>
        <v>21.432000000000002</v>
      </c>
      <c r="J11" s="72">
        <f aca="true" t="shared" si="6" ref="J11:J20">I11+L11+M11</f>
        <v>30.582</v>
      </c>
      <c r="K11" s="72">
        <f aca="true" t="shared" si="7" ref="K11:K20">J11+L11+M11</f>
        <v>39.732</v>
      </c>
      <c r="L11" s="72">
        <f aca="true" t="shared" si="8" ref="L11:L20">B11*$I$7</f>
        <v>5.55</v>
      </c>
      <c r="M11" s="73">
        <f aca="true" t="shared" si="9" ref="M11:M20">B11*$I$8</f>
        <v>3.5999999999999996</v>
      </c>
      <c r="N11" s="71">
        <f aca="true" t="shared" si="10" ref="N11:N20">Q11+R11+Q11+J27+R11+L27</f>
        <v>17.262</v>
      </c>
      <c r="O11" s="72">
        <f aca="true" t="shared" si="11" ref="O11:O20">N11+Q11+R11</f>
        <v>24.762</v>
      </c>
      <c r="P11" s="72">
        <f aca="true" t="shared" si="12" ref="P11:P20">O11+Q11+R11</f>
        <v>32.262</v>
      </c>
      <c r="Q11" s="72">
        <f aca="true" t="shared" si="13" ref="Q11:Q20">B11*$N$7</f>
        <v>4.6499999999999995</v>
      </c>
      <c r="R11" s="73">
        <f aca="true" t="shared" si="14" ref="R11:R20">B11*$N$8</f>
        <v>2.85</v>
      </c>
      <c r="S11" s="95">
        <f aca="true" t="shared" si="15" ref="S11:S20">V11+W11+V11+M27+W11+O27</f>
        <v>15.888</v>
      </c>
      <c r="T11" s="72">
        <f aca="true" t="shared" si="16" ref="T11:T20">S11+V11+W11</f>
        <v>22.788</v>
      </c>
      <c r="U11" s="72">
        <f aca="true" t="shared" si="17" ref="U11:U20">T11+V11+W11</f>
        <v>29.688</v>
      </c>
      <c r="V11" s="74">
        <f aca="true" t="shared" si="18" ref="V11:V20">B11*$S$7</f>
        <v>4.35</v>
      </c>
      <c r="W11" s="75">
        <f aca="true" t="shared" si="19" ref="W11:W20">B11*$S$8</f>
        <v>2.55</v>
      </c>
    </row>
    <row r="12" spans="2:23" s="6" customFormat="1" ht="19.5" customHeight="1">
      <c r="B12" s="230">
        <v>0.4</v>
      </c>
      <c r="C12" s="237"/>
      <c r="D12" s="76">
        <f t="shared" si="0"/>
        <v>34.568</v>
      </c>
      <c r="E12" s="77">
        <f t="shared" si="1"/>
        <v>49.367999999999995</v>
      </c>
      <c r="F12" s="77">
        <f t="shared" si="2"/>
        <v>64.16799999999999</v>
      </c>
      <c r="G12" s="77">
        <f t="shared" si="3"/>
        <v>8</v>
      </c>
      <c r="H12" s="78">
        <f t="shared" si="4"/>
        <v>6.800000000000001</v>
      </c>
      <c r="I12" s="76">
        <f t="shared" si="5"/>
        <v>28.126000000000005</v>
      </c>
      <c r="J12" s="77">
        <f t="shared" si="6"/>
        <v>40.32600000000001</v>
      </c>
      <c r="K12" s="77">
        <f t="shared" si="7"/>
        <v>52.52600000000001</v>
      </c>
      <c r="L12" s="77">
        <f t="shared" si="8"/>
        <v>7.4</v>
      </c>
      <c r="M12" s="78">
        <f t="shared" si="9"/>
        <v>4.800000000000001</v>
      </c>
      <c r="N12" s="76">
        <f t="shared" si="10"/>
        <v>22.691000000000003</v>
      </c>
      <c r="O12" s="77">
        <f t="shared" si="11"/>
        <v>32.691</v>
      </c>
      <c r="P12" s="77">
        <f t="shared" si="12"/>
        <v>42.691</v>
      </c>
      <c r="Q12" s="77">
        <f t="shared" si="13"/>
        <v>6.2</v>
      </c>
      <c r="R12" s="78">
        <f t="shared" si="14"/>
        <v>3.8000000000000003</v>
      </c>
      <c r="S12" s="96">
        <f t="shared" si="15"/>
        <v>20.884</v>
      </c>
      <c r="T12" s="77">
        <f t="shared" si="16"/>
        <v>30.084000000000003</v>
      </c>
      <c r="U12" s="77">
        <f t="shared" si="17"/>
        <v>39.284</v>
      </c>
      <c r="V12" s="79">
        <f t="shared" si="18"/>
        <v>5.800000000000001</v>
      </c>
      <c r="W12" s="80">
        <f t="shared" si="19"/>
        <v>3.4000000000000004</v>
      </c>
    </row>
    <row r="13" spans="2:23" s="6" customFormat="1" ht="19.5" customHeight="1">
      <c r="B13" s="232">
        <v>0.5</v>
      </c>
      <c r="C13" s="237"/>
      <c r="D13" s="76">
        <f t="shared" si="0"/>
        <v>42.76</v>
      </c>
      <c r="E13" s="77">
        <f t="shared" si="1"/>
        <v>61.26</v>
      </c>
      <c r="F13" s="77">
        <f t="shared" si="2"/>
        <v>79.75999999999999</v>
      </c>
      <c r="G13" s="77">
        <f t="shared" si="3"/>
        <v>10</v>
      </c>
      <c r="H13" s="78">
        <f t="shared" si="4"/>
        <v>8.5</v>
      </c>
      <c r="I13" s="76">
        <f t="shared" si="5"/>
        <v>34.82</v>
      </c>
      <c r="J13" s="77">
        <f t="shared" si="6"/>
        <v>50.07</v>
      </c>
      <c r="K13" s="77">
        <f t="shared" si="7"/>
        <v>65.32</v>
      </c>
      <c r="L13" s="77">
        <f t="shared" si="8"/>
        <v>9.25</v>
      </c>
      <c r="M13" s="78">
        <f t="shared" si="9"/>
        <v>6</v>
      </c>
      <c r="N13" s="76">
        <f t="shared" si="10"/>
        <v>28.12</v>
      </c>
      <c r="O13" s="77">
        <f t="shared" si="11"/>
        <v>40.620000000000005</v>
      </c>
      <c r="P13" s="77">
        <f t="shared" si="12"/>
        <v>53.120000000000005</v>
      </c>
      <c r="Q13" s="77">
        <f t="shared" si="13"/>
        <v>7.75</v>
      </c>
      <c r="R13" s="78">
        <f t="shared" si="14"/>
        <v>4.75</v>
      </c>
      <c r="S13" s="96">
        <f t="shared" si="15"/>
        <v>25.88</v>
      </c>
      <c r="T13" s="77">
        <f t="shared" si="16"/>
        <v>37.379999999999995</v>
      </c>
      <c r="U13" s="77">
        <f t="shared" si="17"/>
        <v>48.879999999999995</v>
      </c>
      <c r="V13" s="79">
        <f t="shared" si="18"/>
        <v>7.25</v>
      </c>
      <c r="W13" s="80">
        <f t="shared" si="19"/>
        <v>4.25</v>
      </c>
    </row>
    <row r="14" spans="2:23" s="6" customFormat="1" ht="19.5" customHeight="1">
      <c r="B14" s="232">
        <v>0.6</v>
      </c>
      <c r="C14" s="237"/>
      <c r="D14" s="76">
        <f t="shared" si="0"/>
        <v>50.952</v>
      </c>
      <c r="E14" s="77">
        <f t="shared" si="1"/>
        <v>73.152</v>
      </c>
      <c r="F14" s="77">
        <f t="shared" si="2"/>
        <v>95.352</v>
      </c>
      <c r="G14" s="77">
        <f t="shared" si="3"/>
        <v>12</v>
      </c>
      <c r="H14" s="78">
        <f t="shared" si="4"/>
        <v>10.2</v>
      </c>
      <c r="I14" s="76">
        <f t="shared" si="5"/>
        <v>41.514</v>
      </c>
      <c r="J14" s="77">
        <f t="shared" si="6"/>
        <v>59.81400000000001</v>
      </c>
      <c r="K14" s="77">
        <f t="shared" si="7"/>
        <v>78.114</v>
      </c>
      <c r="L14" s="77">
        <f t="shared" si="8"/>
        <v>11.1</v>
      </c>
      <c r="M14" s="78">
        <f t="shared" si="9"/>
        <v>7.199999999999999</v>
      </c>
      <c r="N14" s="76">
        <f t="shared" si="10"/>
        <v>33.549</v>
      </c>
      <c r="O14" s="77">
        <f t="shared" si="11"/>
        <v>48.549</v>
      </c>
      <c r="P14" s="77">
        <f t="shared" si="12"/>
        <v>63.549</v>
      </c>
      <c r="Q14" s="77">
        <f t="shared" si="13"/>
        <v>9.299999999999999</v>
      </c>
      <c r="R14" s="78">
        <f t="shared" si="14"/>
        <v>5.7</v>
      </c>
      <c r="S14" s="96">
        <f t="shared" si="15"/>
        <v>30.875999999999998</v>
      </c>
      <c r="T14" s="77">
        <f t="shared" si="16"/>
        <v>44.675999999999995</v>
      </c>
      <c r="U14" s="77">
        <f t="shared" si="17"/>
        <v>58.47599999999999</v>
      </c>
      <c r="V14" s="79">
        <f t="shared" si="18"/>
        <v>8.7</v>
      </c>
      <c r="W14" s="80">
        <f t="shared" si="19"/>
        <v>5.1</v>
      </c>
    </row>
    <row r="15" spans="2:23" s="6" customFormat="1" ht="19.5" customHeight="1">
      <c r="B15" s="232">
        <v>0.7</v>
      </c>
      <c r="C15" s="237"/>
      <c r="D15" s="76">
        <f t="shared" si="0"/>
        <v>59.14399999999999</v>
      </c>
      <c r="E15" s="77">
        <f t="shared" si="1"/>
        <v>85.04399999999998</v>
      </c>
      <c r="F15" s="77">
        <f t="shared" si="2"/>
        <v>110.94399999999999</v>
      </c>
      <c r="G15" s="77">
        <f t="shared" si="3"/>
        <v>14</v>
      </c>
      <c r="H15" s="78">
        <f t="shared" si="4"/>
        <v>11.899999999999999</v>
      </c>
      <c r="I15" s="76">
        <f t="shared" si="5"/>
        <v>48.208</v>
      </c>
      <c r="J15" s="77">
        <f t="shared" si="6"/>
        <v>69.55799999999999</v>
      </c>
      <c r="K15" s="77">
        <f t="shared" si="7"/>
        <v>90.90799999999999</v>
      </c>
      <c r="L15" s="77">
        <f t="shared" si="8"/>
        <v>12.95</v>
      </c>
      <c r="M15" s="78">
        <f t="shared" si="9"/>
        <v>8.399999999999999</v>
      </c>
      <c r="N15" s="76">
        <f t="shared" si="10"/>
        <v>38.978</v>
      </c>
      <c r="O15" s="77">
        <f t="shared" si="11"/>
        <v>56.478</v>
      </c>
      <c r="P15" s="77">
        <f t="shared" si="12"/>
        <v>73.97800000000001</v>
      </c>
      <c r="Q15" s="77">
        <f t="shared" si="13"/>
        <v>10.85</v>
      </c>
      <c r="R15" s="78">
        <f t="shared" si="14"/>
        <v>6.6499999999999995</v>
      </c>
      <c r="S15" s="96">
        <f t="shared" si="15"/>
        <v>35.87199999999999</v>
      </c>
      <c r="T15" s="81">
        <f t="shared" si="16"/>
        <v>51.971999999999994</v>
      </c>
      <c r="U15" s="77">
        <f t="shared" si="17"/>
        <v>68.07199999999999</v>
      </c>
      <c r="V15" s="79">
        <f t="shared" si="18"/>
        <v>10.149999999999999</v>
      </c>
      <c r="W15" s="80">
        <f t="shared" si="19"/>
        <v>5.949999999999999</v>
      </c>
    </row>
    <row r="16" spans="2:23" s="6" customFormat="1" ht="19.5" customHeight="1">
      <c r="B16" s="232">
        <v>0.8</v>
      </c>
      <c r="C16" s="237"/>
      <c r="D16" s="76">
        <f t="shared" si="0"/>
        <v>67.336</v>
      </c>
      <c r="E16" s="77">
        <f t="shared" si="1"/>
        <v>96.936</v>
      </c>
      <c r="F16" s="77">
        <f t="shared" si="2"/>
        <v>126.536</v>
      </c>
      <c r="G16" s="77">
        <f t="shared" si="3"/>
        <v>16</v>
      </c>
      <c r="H16" s="78">
        <f t="shared" si="4"/>
        <v>13.600000000000001</v>
      </c>
      <c r="I16" s="76">
        <f t="shared" si="5"/>
        <v>54.90200000000001</v>
      </c>
      <c r="J16" s="77">
        <f t="shared" si="6"/>
        <v>79.30200000000002</v>
      </c>
      <c r="K16" s="77">
        <f t="shared" si="7"/>
        <v>103.70200000000003</v>
      </c>
      <c r="L16" s="77">
        <f t="shared" si="8"/>
        <v>14.8</v>
      </c>
      <c r="M16" s="78">
        <f t="shared" si="9"/>
        <v>9.600000000000001</v>
      </c>
      <c r="N16" s="76">
        <f t="shared" si="10"/>
        <v>44.407000000000004</v>
      </c>
      <c r="O16" s="77">
        <f t="shared" si="11"/>
        <v>64.407</v>
      </c>
      <c r="P16" s="77">
        <f t="shared" si="12"/>
        <v>84.407</v>
      </c>
      <c r="Q16" s="77">
        <f t="shared" si="13"/>
        <v>12.4</v>
      </c>
      <c r="R16" s="78">
        <f t="shared" si="14"/>
        <v>7.6000000000000005</v>
      </c>
      <c r="S16" s="96">
        <f t="shared" si="15"/>
        <v>40.868</v>
      </c>
      <c r="T16" s="77">
        <f t="shared" si="16"/>
        <v>59.268</v>
      </c>
      <c r="U16" s="77">
        <f t="shared" si="17"/>
        <v>77.66799999999999</v>
      </c>
      <c r="V16" s="79">
        <f t="shared" si="18"/>
        <v>11.600000000000001</v>
      </c>
      <c r="W16" s="80">
        <f t="shared" si="19"/>
        <v>6.800000000000001</v>
      </c>
    </row>
    <row r="17" spans="2:23" s="6" customFormat="1" ht="19.5" customHeight="1">
      <c r="B17" s="232">
        <v>0.9</v>
      </c>
      <c r="C17" s="237"/>
      <c r="D17" s="76">
        <f t="shared" si="0"/>
        <v>75.52799999999999</v>
      </c>
      <c r="E17" s="77">
        <f t="shared" si="1"/>
        <v>108.82799999999999</v>
      </c>
      <c r="F17" s="77">
        <f t="shared" si="2"/>
        <v>142.128</v>
      </c>
      <c r="G17" s="77">
        <f t="shared" si="3"/>
        <v>18</v>
      </c>
      <c r="H17" s="78">
        <f t="shared" si="4"/>
        <v>15.3</v>
      </c>
      <c r="I17" s="76">
        <f t="shared" si="5"/>
        <v>61.59600000000001</v>
      </c>
      <c r="J17" s="77">
        <f t="shared" si="6"/>
        <v>89.046</v>
      </c>
      <c r="K17" s="77">
        <f t="shared" si="7"/>
        <v>116.49600000000001</v>
      </c>
      <c r="L17" s="77">
        <f t="shared" si="8"/>
        <v>16.650000000000002</v>
      </c>
      <c r="M17" s="78">
        <f t="shared" si="9"/>
        <v>10.8</v>
      </c>
      <c r="N17" s="76">
        <f t="shared" si="10"/>
        <v>49.836000000000006</v>
      </c>
      <c r="O17" s="77">
        <f t="shared" si="11"/>
        <v>72.33600000000001</v>
      </c>
      <c r="P17" s="77">
        <f t="shared" si="12"/>
        <v>94.83600000000001</v>
      </c>
      <c r="Q17" s="77">
        <f t="shared" si="13"/>
        <v>13.950000000000001</v>
      </c>
      <c r="R17" s="78">
        <f t="shared" si="14"/>
        <v>8.55</v>
      </c>
      <c r="S17" s="96">
        <f t="shared" si="15"/>
        <v>45.864</v>
      </c>
      <c r="T17" s="77">
        <f t="shared" si="16"/>
        <v>66.56400000000001</v>
      </c>
      <c r="U17" s="77">
        <f t="shared" si="17"/>
        <v>87.26400000000001</v>
      </c>
      <c r="V17" s="79">
        <f t="shared" si="18"/>
        <v>13.05</v>
      </c>
      <c r="W17" s="80">
        <f t="shared" si="19"/>
        <v>7.65</v>
      </c>
    </row>
    <row r="18" spans="2:23" s="6" customFormat="1" ht="19.5" customHeight="1">
      <c r="B18" s="235">
        <v>1</v>
      </c>
      <c r="C18" s="239"/>
      <c r="D18" s="76">
        <f t="shared" si="0"/>
        <v>83.72</v>
      </c>
      <c r="E18" s="77">
        <f t="shared" si="1"/>
        <v>120.72</v>
      </c>
      <c r="F18" s="77">
        <f t="shared" si="2"/>
        <v>157.72</v>
      </c>
      <c r="G18" s="77">
        <f t="shared" si="3"/>
        <v>20</v>
      </c>
      <c r="H18" s="78">
        <f t="shared" si="4"/>
        <v>17</v>
      </c>
      <c r="I18" s="76">
        <f t="shared" si="5"/>
        <v>68.28999999999999</v>
      </c>
      <c r="J18" s="77">
        <f t="shared" si="6"/>
        <v>98.78999999999999</v>
      </c>
      <c r="K18" s="77">
        <f t="shared" si="7"/>
        <v>129.29</v>
      </c>
      <c r="L18" s="77">
        <f t="shared" si="8"/>
        <v>18.5</v>
      </c>
      <c r="M18" s="78">
        <f t="shared" si="9"/>
        <v>12</v>
      </c>
      <c r="N18" s="76">
        <f t="shared" si="10"/>
        <v>55.265</v>
      </c>
      <c r="O18" s="77">
        <f t="shared" si="11"/>
        <v>80.265</v>
      </c>
      <c r="P18" s="77">
        <f t="shared" si="12"/>
        <v>105.265</v>
      </c>
      <c r="Q18" s="77">
        <f t="shared" si="13"/>
        <v>15.5</v>
      </c>
      <c r="R18" s="78">
        <f t="shared" si="14"/>
        <v>9.5</v>
      </c>
      <c r="S18" s="96">
        <f t="shared" si="15"/>
        <v>50.86</v>
      </c>
      <c r="T18" s="77">
        <f t="shared" si="16"/>
        <v>73.86</v>
      </c>
      <c r="U18" s="77">
        <f t="shared" si="17"/>
        <v>96.86</v>
      </c>
      <c r="V18" s="79">
        <f t="shared" si="18"/>
        <v>14.5</v>
      </c>
      <c r="W18" s="80">
        <f t="shared" si="19"/>
        <v>8.5</v>
      </c>
    </row>
    <row r="19" spans="2:23" s="6" customFormat="1" ht="19.5" customHeight="1">
      <c r="B19" s="232">
        <v>1.1</v>
      </c>
      <c r="C19" s="237"/>
      <c r="D19" s="76">
        <f t="shared" si="0"/>
        <v>91.912</v>
      </c>
      <c r="E19" s="77">
        <f t="shared" si="1"/>
        <v>132.61200000000002</v>
      </c>
      <c r="F19" s="77">
        <f t="shared" si="2"/>
        <v>173.312</v>
      </c>
      <c r="G19" s="77">
        <f t="shared" si="3"/>
        <v>22</v>
      </c>
      <c r="H19" s="78">
        <f t="shared" si="4"/>
        <v>18.700000000000003</v>
      </c>
      <c r="I19" s="76">
        <f t="shared" si="5"/>
        <v>74.984</v>
      </c>
      <c r="J19" s="77">
        <f t="shared" si="6"/>
        <v>108.534</v>
      </c>
      <c r="K19" s="77">
        <f t="shared" si="7"/>
        <v>142.084</v>
      </c>
      <c r="L19" s="77">
        <f t="shared" si="8"/>
        <v>20.35</v>
      </c>
      <c r="M19" s="78">
        <f t="shared" si="9"/>
        <v>13.200000000000001</v>
      </c>
      <c r="N19" s="76">
        <f t="shared" si="10"/>
        <v>60.694</v>
      </c>
      <c r="O19" s="77">
        <f t="shared" si="11"/>
        <v>88.194</v>
      </c>
      <c r="P19" s="77">
        <f t="shared" si="12"/>
        <v>115.694</v>
      </c>
      <c r="Q19" s="77">
        <f t="shared" si="13"/>
        <v>17.05</v>
      </c>
      <c r="R19" s="78">
        <f t="shared" si="14"/>
        <v>10.450000000000001</v>
      </c>
      <c r="S19" s="96">
        <f t="shared" si="15"/>
        <v>55.85600000000001</v>
      </c>
      <c r="T19" s="77">
        <f t="shared" si="16"/>
        <v>81.156</v>
      </c>
      <c r="U19" s="77">
        <f t="shared" si="17"/>
        <v>106.45600000000002</v>
      </c>
      <c r="V19" s="79">
        <f t="shared" si="18"/>
        <v>15.950000000000001</v>
      </c>
      <c r="W19" s="80">
        <f t="shared" si="19"/>
        <v>9.350000000000001</v>
      </c>
    </row>
    <row r="20" spans="2:23" s="6" customFormat="1" ht="19.5" customHeight="1" thickBot="1">
      <c r="B20" s="233">
        <v>1.2</v>
      </c>
      <c r="C20" s="238"/>
      <c r="D20" s="82">
        <f t="shared" si="0"/>
        <v>100.104</v>
      </c>
      <c r="E20" s="83">
        <f t="shared" si="1"/>
        <v>144.504</v>
      </c>
      <c r="F20" s="83">
        <f t="shared" si="2"/>
        <v>188.904</v>
      </c>
      <c r="G20" s="83">
        <f t="shared" si="3"/>
        <v>24</v>
      </c>
      <c r="H20" s="84">
        <f t="shared" si="4"/>
        <v>20.4</v>
      </c>
      <c r="I20" s="82">
        <f t="shared" si="5"/>
        <v>81.678</v>
      </c>
      <c r="J20" s="83">
        <f t="shared" si="6"/>
        <v>118.27799999999999</v>
      </c>
      <c r="K20" s="83">
        <f t="shared" si="7"/>
        <v>154.878</v>
      </c>
      <c r="L20" s="83">
        <f t="shared" si="8"/>
        <v>22.2</v>
      </c>
      <c r="M20" s="84">
        <f t="shared" si="9"/>
        <v>14.399999999999999</v>
      </c>
      <c r="N20" s="82">
        <f t="shared" si="10"/>
        <v>66.12299999999999</v>
      </c>
      <c r="O20" s="83">
        <f t="shared" si="11"/>
        <v>96.12299999999999</v>
      </c>
      <c r="P20" s="83">
        <f t="shared" si="12"/>
        <v>126.12299999999999</v>
      </c>
      <c r="Q20" s="83">
        <f t="shared" si="13"/>
        <v>18.599999999999998</v>
      </c>
      <c r="R20" s="84">
        <f t="shared" si="14"/>
        <v>11.4</v>
      </c>
      <c r="S20" s="97">
        <f t="shared" si="15"/>
        <v>60.852</v>
      </c>
      <c r="T20" s="85">
        <f t="shared" si="16"/>
        <v>88.452</v>
      </c>
      <c r="U20" s="83">
        <f t="shared" si="17"/>
        <v>116.052</v>
      </c>
      <c r="V20" s="86">
        <f t="shared" si="18"/>
        <v>17.4</v>
      </c>
      <c r="W20" s="87">
        <f t="shared" si="19"/>
        <v>10.2</v>
      </c>
    </row>
    <row r="21" spans="2:14" s="6" customFormat="1" ht="15" customHeight="1">
      <c r="B21" s="98"/>
      <c r="D21" s="99"/>
      <c r="E21" s="99"/>
      <c r="F21" s="99"/>
      <c r="G21" s="99"/>
      <c r="H21" s="99"/>
      <c r="I21" s="99"/>
      <c r="J21" s="99"/>
      <c r="K21" s="99"/>
      <c r="L21" s="99"/>
      <c r="M21" s="99"/>
      <c r="N21" s="99"/>
    </row>
    <row r="22" s="6" customFormat="1" ht="12.75" customHeight="1"/>
    <row r="23" spans="7:12" s="6" customFormat="1" ht="12.75" customHeight="1">
      <c r="G23" s="3"/>
      <c r="H23" s="3"/>
      <c r="I23" s="3"/>
      <c r="J23"/>
      <c r="K23" s="3"/>
      <c r="L23" s="3"/>
    </row>
    <row r="24" s="6" customFormat="1" ht="13.5" thickBot="1"/>
    <row r="25" spans="2:15" s="6" customFormat="1" ht="15.75" customHeight="1">
      <c r="B25" s="251" t="s">
        <v>36</v>
      </c>
      <c r="C25" s="252"/>
      <c r="D25" s="255" t="s">
        <v>16</v>
      </c>
      <c r="E25" s="256"/>
      <c r="F25" s="258"/>
      <c r="G25" s="255" t="s">
        <v>17</v>
      </c>
      <c r="H25" s="256"/>
      <c r="I25" s="258"/>
      <c r="J25" s="255" t="s">
        <v>18</v>
      </c>
      <c r="K25" s="256"/>
      <c r="L25" s="258"/>
      <c r="M25" s="255" t="s">
        <v>19</v>
      </c>
      <c r="N25" s="256"/>
      <c r="O25" s="257"/>
    </row>
    <row r="26" spans="2:15" s="6" customFormat="1" ht="54" customHeight="1" thickBot="1">
      <c r="B26" s="61" t="s">
        <v>37</v>
      </c>
      <c r="C26" s="62" t="s">
        <v>8</v>
      </c>
      <c r="D26" s="63" t="s">
        <v>7</v>
      </c>
      <c r="E26" s="63" t="s">
        <v>8</v>
      </c>
      <c r="F26" s="63" t="s">
        <v>9</v>
      </c>
      <c r="G26" s="63" t="s">
        <v>7</v>
      </c>
      <c r="H26" s="63" t="s">
        <v>8</v>
      </c>
      <c r="I26" s="63" t="s">
        <v>9</v>
      </c>
      <c r="J26" s="63" t="s">
        <v>7</v>
      </c>
      <c r="K26" s="63" t="s">
        <v>8</v>
      </c>
      <c r="L26" s="63" t="s">
        <v>9</v>
      </c>
      <c r="M26" s="63" t="s">
        <v>7</v>
      </c>
      <c r="N26" s="63" t="s">
        <v>8</v>
      </c>
      <c r="O26" s="64" t="s">
        <v>9</v>
      </c>
    </row>
    <row r="27" spans="2:15" s="6" customFormat="1" ht="12.75">
      <c r="B27" s="88">
        <v>0.3</v>
      </c>
      <c r="C27" s="134">
        <f>0.66*B27</f>
        <v>0.198</v>
      </c>
      <c r="D27" s="89">
        <f aca="true" t="shared" si="20" ref="D27:D36">E27*($D$9)</f>
        <v>2.3760000000000003</v>
      </c>
      <c r="E27" s="89">
        <f aca="true" t="shared" si="21" ref="E27:E36">0.66*B27</f>
        <v>0.198</v>
      </c>
      <c r="F27" s="79">
        <f>0.15*$D$9</f>
        <v>1.7999999999999998</v>
      </c>
      <c r="G27" s="89">
        <f aca="true" t="shared" si="22" ref="G27:G36">H27*($I$9)</f>
        <v>1.782</v>
      </c>
      <c r="H27" s="89">
        <f aca="true" t="shared" si="23" ref="H27:H36">0.66*B27</f>
        <v>0.198</v>
      </c>
      <c r="I27" s="89">
        <f>0.15*$I$9</f>
        <v>1.3499999999999999</v>
      </c>
      <c r="J27" s="89">
        <f aca="true" t="shared" si="24" ref="J27:J36">K27*($N$9)</f>
        <v>1.2870000000000001</v>
      </c>
      <c r="K27" s="89">
        <f aca="true" t="shared" si="25" ref="K27:K36">0.66*B27</f>
        <v>0.198</v>
      </c>
      <c r="L27" s="89">
        <f>0.15*$N$9</f>
        <v>0.975</v>
      </c>
      <c r="M27" s="89">
        <f aca="true" t="shared" si="26" ref="M27:M36">N27*($S$9)</f>
        <v>1.1880000000000002</v>
      </c>
      <c r="N27" s="89">
        <f aca="true" t="shared" si="27" ref="N27:N36">0.66*B27</f>
        <v>0.198</v>
      </c>
      <c r="O27" s="90">
        <f>0.15*$S$9</f>
        <v>0.8999999999999999</v>
      </c>
    </row>
    <row r="28" spans="2:15" s="6" customFormat="1" ht="12.75">
      <c r="B28" s="91">
        <v>0.4</v>
      </c>
      <c r="C28" s="134">
        <f>0.66*B28</f>
        <v>0.264</v>
      </c>
      <c r="D28" s="79">
        <f t="shared" si="20"/>
        <v>3.168</v>
      </c>
      <c r="E28" s="79">
        <f t="shared" si="21"/>
        <v>0.264</v>
      </c>
      <c r="F28" s="79">
        <f aca="true" t="shared" si="28" ref="F28:F36">0.15*$D$9</f>
        <v>1.7999999999999998</v>
      </c>
      <c r="G28" s="79">
        <f t="shared" si="22"/>
        <v>2.3760000000000003</v>
      </c>
      <c r="H28" s="79">
        <f t="shared" si="23"/>
        <v>0.264</v>
      </c>
      <c r="I28" s="89">
        <f aca="true" t="shared" si="29" ref="I28:I36">0.15*$I$9</f>
        <v>1.3499999999999999</v>
      </c>
      <c r="J28" s="79">
        <f t="shared" si="24"/>
        <v>1.7160000000000002</v>
      </c>
      <c r="K28" s="79">
        <f t="shared" si="25"/>
        <v>0.264</v>
      </c>
      <c r="L28" s="89">
        <f aca="true" t="shared" si="30" ref="L28:L36">0.15*$N$9</f>
        <v>0.975</v>
      </c>
      <c r="M28" s="79">
        <f t="shared" si="26"/>
        <v>1.584</v>
      </c>
      <c r="N28" s="79">
        <f t="shared" si="27"/>
        <v>0.264</v>
      </c>
      <c r="O28" s="90">
        <f aca="true" t="shared" si="31" ref="O28:O36">0.15*$S$9</f>
        <v>0.8999999999999999</v>
      </c>
    </row>
    <row r="29" spans="2:15" s="6" customFormat="1" ht="12.75">
      <c r="B29" s="92">
        <v>0.5</v>
      </c>
      <c r="C29" s="134">
        <f>0.66*B29</f>
        <v>0.33</v>
      </c>
      <c r="D29" s="79">
        <f t="shared" si="20"/>
        <v>3.96</v>
      </c>
      <c r="E29" s="79">
        <f t="shared" si="21"/>
        <v>0.33</v>
      </c>
      <c r="F29" s="79">
        <f t="shared" si="28"/>
        <v>1.7999999999999998</v>
      </c>
      <c r="G29" s="79">
        <f t="shared" si="22"/>
        <v>2.97</v>
      </c>
      <c r="H29" s="79">
        <f t="shared" si="23"/>
        <v>0.33</v>
      </c>
      <c r="I29" s="89">
        <f t="shared" si="29"/>
        <v>1.3499999999999999</v>
      </c>
      <c r="J29" s="79">
        <f t="shared" si="24"/>
        <v>2.145</v>
      </c>
      <c r="K29" s="79">
        <f t="shared" si="25"/>
        <v>0.33</v>
      </c>
      <c r="L29" s="89">
        <f t="shared" si="30"/>
        <v>0.975</v>
      </c>
      <c r="M29" s="79">
        <f t="shared" si="26"/>
        <v>1.98</v>
      </c>
      <c r="N29" s="79">
        <f t="shared" si="27"/>
        <v>0.33</v>
      </c>
      <c r="O29" s="90">
        <f t="shared" si="31"/>
        <v>0.8999999999999999</v>
      </c>
    </row>
    <row r="30" spans="2:15" s="6" customFormat="1" ht="12.75">
      <c r="B30" s="92">
        <v>0.6</v>
      </c>
      <c r="C30" s="134">
        <f aca="true" t="shared" si="32" ref="C30:C36">0.67*B30</f>
        <v>0.402</v>
      </c>
      <c r="D30" s="79">
        <f t="shared" si="20"/>
        <v>4.752000000000001</v>
      </c>
      <c r="E30" s="79">
        <f t="shared" si="21"/>
        <v>0.396</v>
      </c>
      <c r="F30" s="79">
        <f t="shared" si="28"/>
        <v>1.7999999999999998</v>
      </c>
      <c r="G30" s="79">
        <f t="shared" si="22"/>
        <v>3.564</v>
      </c>
      <c r="H30" s="79">
        <f t="shared" si="23"/>
        <v>0.396</v>
      </c>
      <c r="I30" s="89">
        <f t="shared" si="29"/>
        <v>1.3499999999999999</v>
      </c>
      <c r="J30" s="79">
        <f t="shared" si="24"/>
        <v>2.5740000000000003</v>
      </c>
      <c r="K30" s="79">
        <f t="shared" si="25"/>
        <v>0.396</v>
      </c>
      <c r="L30" s="89">
        <f t="shared" si="30"/>
        <v>0.975</v>
      </c>
      <c r="M30" s="79">
        <f t="shared" si="26"/>
        <v>2.3760000000000003</v>
      </c>
      <c r="N30" s="79">
        <f t="shared" si="27"/>
        <v>0.396</v>
      </c>
      <c r="O30" s="90">
        <f t="shared" si="31"/>
        <v>0.8999999999999999</v>
      </c>
    </row>
    <row r="31" spans="2:15" s="6" customFormat="1" ht="12.75">
      <c r="B31" s="92">
        <v>0.7</v>
      </c>
      <c r="C31" s="134">
        <f t="shared" si="32"/>
        <v>0.469</v>
      </c>
      <c r="D31" s="79">
        <f t="shared" si="20"/>
        <v>5.544</v>
      </c>
      <c r="E31" s="79">
        <f t="shared" si="21"/>
        <v>0.46199999999999997</v>
      </c>
      <c r="F31" s="79">
        <f t="shared" si="28"/>
        <v>1.7999999999999998</v>
      </c>
      <c r="G31" s="79">
        <f t="shared" si="22"/>
        <v>4.1579999999999995</v>
      </c>
      <c r="H31" s="79">
        <f t="shared" si="23"/>
        <v>0.46199999999999997</v>
      </c>
      <c r="I31" s="89">
        <f t="shared" si="29"/>
        <v>1.3499999999999999</v>
      </c>
      <c r="J31" s="79">
        <f t="shared" si="24"/>
        <v>3.0029999999999997</v>
      </c>
      <c r="K31" s="79">
        <f t="shared" si="25"/>
        <v>0.46199999999999997</v>
      </c>
      <c r="L31" s="89">
        <f t="shared" si="30"/>
        <v>0.975</v>
      </c>
      <c r="M31" s="79">
        <f t="shared" si="26"/>
        <v>2.772</v>
      </c>
      <c r="N31" s="79">
        <f t="shared" si="27"/>
        <v>0.46199999999999997</v>
      </c>
      <c r="O31" s="90">
        <f t="shared" si="31"/>
        <v>0.8999999999999999</v>
      </c>
    </row>
    <row r="32" spans="2:15" s="6" customFormat="1" ht="12.75">
      <c r="B32" s="92">
        <v>0.8</v>
      </c>
      <c r="C32" s="134">
        <f t="shared" si="32"/>
        <v>0.536</v>
      </c>
      <c r="D32" s="79">
        <f t="shared" si="20"/>
        <v>6.336</v>
      </c>
      <c r="E32" s="79">
        <f t="shared" si="21"/>
        <v>0.528</v>
      </c>
      <c r="F32" s="79">
        <f t="shared" si="28"/>
        <v>1.7999999999999998</v>
      </c>
      <c r="G32" s="79">
        <f t="shared" si="22"/>
        <v>4.752000000000001</v>
      </c>
      <c r="H32" s="79">
        <f t="shared" si="23"/>
        <v>0.528</v>
      </c>
      <c r="I32" s="89">
        <f t="shared" si="29"/>
        <v>1.3499999999999999</v>
      </c>
      <c r="J32" s="79">
        <f t="shared" si="24"/>
        <v>3.4320000000000004</v>
      </c>
      <c r="K32" s="79">
        <f t="shared" si="25"/>
        <v>0.528</v>
      </c>
      <c r="L32" s="89">
        <f t="shared" si="30"/>
        <v>0.975</v>
      </c>
      <c r="M32" s="79">
        <f t="shared" si="26"/>
        <v>3.168</v>
      </c>
      <c r="N32" s="79">
        <f t="shared" si="27"/>
        <v>0.528</v>
      </c>
      <c r="O32" s="90">
        <f t="shared" si="31"/>
        <v>0.8999999999999999</v>
      </c>
    </row>
    <row r="33" spans="2:15" s="6" customFormat="1" ht="12.75">
      <c r="B33" s="92">
        <v>0.9</v>
      </c>
      <c r="C33" s="134">
        <f t="shared" si="32"/>
        <v>0.6030000000000001</v>
      </c>
      <c r="D33" s="79">
        <f t="shared" si="20"/>
        <v>7.128000000000001</v>
      </c>
      <c r="E33" s="79">
        <f t="shared" si="21"/>
        <v>0.5940000000000001</v>
      </c>
      <c r="F33" s="79">
        <f t="shared" si="28"/>
        <v>1.7999999999999998</v>
      </c>
      <c r="G33" s="79">
        <f t="shared" si="22"/>
        <v>5.346000000000001</v>
      </c>
      <c r="H33" s="79">
        <f t="shared" si="23"/>
        <v>0.5940000000000001</v>
      </c>
      <c r="I33" s="89">
        <f t="shared" si="29"/>
        <v>1.3499999999999999</v>
      </c>
      <c r="J33" s="79">
        <f t="shared" si="24"/>
        <v>3.8610000000000007</v>
      </c>
      <c r="K33" s="79">
        <f t="shared" si="25"/>
        <v>0.5940000000000001</v>
      </c>
      <c r="L33" s="89">
        <f t="shared" si="30"/>
        <v>0.975</v>
      </c>
      <c r="M33" s="79">
        <f t="shared" si="26"/>
        <v>3.5640000000000005</v>
      </c>
      <c r="N33" s="79">
        <f t="shared" si="27"/>
        <v>0.5940000000000001</v>
      </c>
      <c r="O33" s="90">
        <f t="shared" si="31"/>
        <v>0.8999999999999999</v>
      </c>
    </row>
    <row r="34" spans="2:15" s="6" customFormat="1" ht="12.75">
      <c r="B34" s="92">
        <v>1</v>
      </c>
      <c r="C34" s="134">
        <f t="shared" si="32"/>
        <v>0.67</v>
      </c>
      <c r="D34" s="79">
        <f t="shared" si="20"/>
        <v>7.92</v>
      </c>
      <c r="E34" s="79">
        <f t="shared" si="21"/>
        <v>0.66</v>
      </c>
      <c r="F34" s="79">
        <f t="shared" si="28"/>
        <v>1.7999999999999998</v>
      </c>
      <c r="G34" s="79">
        <f t="shared" si="22"/>
        <v>5.94</v>
      </c>
      <c r="H34" s="79">
        <f t="shared" si="23"/>
        <v>0.66</v>
      </c>
      <c r="I34" s="89">
        <f t="shared" si="29"/>
        <v>1.3499999999999999</v>
      </c>
      <c r="J34" s="79">
        <f t="shared" si="24"/>
        <v>4.29</v>
      </c>
      <c r="K34" s="79">
        <f t="shared" si="25"/>
        <v>0.66</v>
      </c>
      <c r="L34" s="89">
        <f t="shared" si="30"/>
        <v>0.975</v>
      </c>
      <c r="M34" s="79">
        <f t="shared" si="26"/>
        <v>3.96</v>
      </c>
      <c r="N34" s="79">
        <f t="shared" si="27"/>
        <v>0.66</v>
      </c>
      <c r="O34" s="90">
        <f t="shared" si="31"/>
        <v>0.8999999999999999</v>
      </c>
    </row>
    <row r="35" spans="2:15" s="6" customFormat="1" ht="12.75">
      <c r="B35" s="92">
        <v>1.1</v>
      </c>
      <c r="C35" s="134">
        <f t="shared" si="32"/>
        <v>0.7370000000000001</v>
      </c>
      <c r="D35" s="79">
        <f t="shared" si="20"/>
        <v>8.712000000000002</v>
      </c>
      <c r="E35" s="79">
        <f t="shared" si="21"/>
        <v>0.7260000000000001</v>
      </c>
      <c r="F35" s="79">
        <f t="shared" si="28"/>
        <v>1.7999999999999998</v>
      </c>
      <c r="G35" s="79">
        <f t="shared" si="22"/>
        <v>6.534000000000001</v>
      </c>
      <c r="H35" s="79">
        <f t="shared" si="23"/>
        <v>0.7260000000000001</v>
      </c>
      <c r="I35" s="89">
        <f t="shared" si="29"/>
        <v>1.3499999999999999</v>
      </c>
      <c r="J35" s="79">
        <f t="shared" si="24"/>
        <v>4.719</v>
      </c>
      <c r="K35" s="79">
        <f t="shared" si="25"/>
        <v>0.7260000000000001</v>
      </c>
      <c r="L35" s="89">
        <f t="shared" si="30"/>
        <v>0.975</v>
      </c>
      <c r="M35" s="79">
        <f t="shared" si="26"/>
        <v>4.356000000000001</v>
      </c>
      <c r="N35" s="79">
        <f t="shared" si="27"/>
        <v>0.7260000000000001</v>
      </c>
      <c r="O35" s="90">
        <f t="shared" si="31"/>
        <v>0.8999999999999999</v>
      </c>
    </row>
    <row r="36" spans="2:15" s="6" customFormat="1" ht="13.5" thickBot="1">
      <c r="B36" s="94">
        <v>1.2</v>
      </c>
      <c r="C36" s="141">
        <f t="shared" si="32"/>
        <v>0.804</v>
      </c>
      <c r="D36" s="86">
        <f t="shared" si="20"/>
        <v>9.504000000000001</v>
      </c>
      <c r="E36" s="86">
        <f t="shared" si="21"/>
        <v>0.792</v>
      </c>
      <c r="F36" s="86">
        <f t="shared" si="28"/>
        <v>1.7999999999999998</v>
      </c>
      <c r="G36" s="86">
        <f t="shared" si="22"/>
        <v>7.128</v>
      </c>
      <c r="H36" s="86">
        <f t="shared" si="23"/>
        <v>0.792</v>
      </c>
      <c r="I36" s="86">
        <f t="shared" si="29"/>
        <v>1.3499999999999999</v>
      </c>
      <c r="J36" s="86">
        <f t="shared" si="24"/>
        <v>5.148000000000001</v>
      </c>
      <c r="K36" s="86">
        <f t="shared" si="25"/>
        <v>0.792</v>
      </c>
      <c r="L36" s="86">
        <f t="shared" si="30"/>
        <v>0.975</v>
      </c>
      <c r="M36" s="86">
        <f t="shared" si="26"/>
        <v>4.752000000000001</v>
      </c>
      <c r="N36" s="86">
        <f t="shared" si="27"/>
        <v>0.792</v>
      </c>
      <c r="O36" s="87">
        <f t="shared" si="31"/>
        <v>0.8999999999999999</v>
      </c>
    </row>
    <row r="38" ht="12.75" customHeight="1"/>
    <row r="40" spans="2:5" ht="12.75">
      <c r="B40" s="14" t="s">
        <v>98</v>
      </c>
      <c r="C40" s="2">
        <f>H4*0.95</f>
        <v>57</v>
      </c>
      <c r="D40" s="2">
        <f>H4*1.05</f>
        <v>63</v>
      </c>
      <c r="E40" s="14" t="s">
        <v>97</v>
      </c>
    </row>
  </sheetData>
  <sheetProtection/>
  <mergeCells count="44">
    <mergeCell ref="B12:C12"/>
    <mergeCell ref="B13:C13"/>
    <mergeCell ref="B14:C14"/>
    <mergeCell ref="B19:C19"/>
    <mergeCell ref="B20:C20"/>
    <mergeCell ref="B15:C15"/>
    <mergeCell ref="B16:C16"/>
    <mergeCell ref="B17:C17"/>
    <mergeCell ref="B18:C18"/>
    <mergeCell ref="Q7:Q10"/>
    <mergeCell ref="B6:C6"/>
    <mergeCell ref="D6:H6"/>
    <mergeCell ref="I6:M6"/>
    <mergeCell ref="N6:R6"/>
    <mergeCell ref="B11:C11"/>
    <mergeCell ref="V7:V10"/>
    <mergeCell ref="W7:W10"/>
    <mergeCell ref="T8:U8"/>
    <mergeCell ref="T9:U9"/>
    <mergeCell ref="S6:W6"/>
    <mergeCell ref="B7:C7"/>
    <mergeCell ref="E7:F7"/>
    <mergeCell ref="G7:G10"/>
    <mergeCell ref="H7:H10"/>
    <mergeCell ref="J7:K7"/>
    <mergeCell ref="J9:K9"/>
    <mergeCell ref="O9:P9"/>
    <mergeCell ref="B8:C8"/>
    <mergeCell ref="E8:F8"/>
    <mergeCell ref="J8:K8"/>
    <mergeCell ref="O8:P8"/>
    <mergeCell ref="L7:L10"/>
    <mergeCell ref="M7:M10"/>
    <mergeCell ref="O7:P7"/>
    <mergeCell ref="B10:C10"/>
    <mergeCell ref="R7:R10"/>
    <mergeCell ref="T7:U7"/>
    <mergeCell ref="M25:O25"/>
    <mergeCell ref="B25:C25"/>
    <mergeCell ref="D25:F25"/>
    <mergeCell ref="G25:I25"/>
    <mergeCell ref="J25:L25"/>
    <mergeCell ref="B9:C9"/>
    <mergeCell ref="E9:F9"/>
  </mergeCells>
  <conditionalFormatting sqref="G11:H20 L11:M20 Q11:R20 V11:W20">
    <cfRule type="cellIs" priority="1" dxfId="2" operator="between" stopIfTrue="1">
      <formula>$P$6</formula>
      <formula>$T$6</formula>
    </cfRule>
  </conditionalFormatting>
  <conditionalFormatting sqref="C4:F5 M4:T5 G5:L5">
    <cfRule type="cellIs" priority="2" dxfId="1" operator="between" stopIfTrue="1">
      <formula>$P$6</formula>
      <formula>$T$6</formula>
    </cfRule>
  </conditionalFormatting>
  <conditionalFormatting sqref="D11:F20 I11:K20 N11:P20 S11:U20">
    <cfRule type="cellIs" priority="3"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1" r:id="rId1"/>
  <headerFooter alignWithMargins="0">
    <oddFooter>&amp;RDCJ November 2009 Version 1</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V40"/>
  <sheetViews>
    <sheetView zoomScalePageLayoutView="0" workbookViewId="0" topLeftCell="A1">
      <selection activeCell="C7" sqref="C7"/>
    </sheetView>
  </sheetViews>
  <sheetFormatPr defaultColWidth="9.140625" defaultRowHeight="12.75"/>
  <cols>
    <col min="1" max="1" width="2.421875" style="2" customWidth="1"/>
    <col min="2" max="2" width="16.8515625" style="2" customWidth="1"/>
    <col min="3" max="22" width="6.57421875" style="2" customWidth="1"/>
    <col min="23" max="16384" width="9.140625" style="2" customWidth="1"/>
  </cols>
  <sheetData>
    <row r="1" ht="19.5" customHeight="1">
      <c r="B1" s="1" t="s">
        <v>0</v>
      </c>
    </row>
    <row r="2" spans="2:5" s="3" customFormat="1" ht="19.5" customHeight="1">
      <c r="B2" s="1" t="s">
        <v>11</v>
      </c>
      <c r="E2" s="3" t="s">
        <v>54</v>
      </c>
    </row>
    <row r="3" ht="19.5" customHeight="1"/>
    <row r="4" spans="5:17" ht="19.5" customHeight="1">
      <c r="E4" s="3"/>
      <c r="F4" s="3" t="s">
        <v>48</v>
      </c>
      <c r="G4" s="3"/>
      <c r="H4" s="3">
        <v>30</v>
      </c>
      <c r="I4" s="3" t="s">
        <v>97</v>
      </c>
      <c r="J4" s="14"/>
      <c r="K4" s="3"/>
      <c r="L4" s="14"/>
      <c r="M4" s="14"/>
      <c r="Q4" s="14"/>
    </row>
    <row r="5" spans="7:17" ht="19.5" customHeight="1" thickBot="1">
      <c r="G5" s="5"/>
      <c r="M5" s="14"/>
      <c r="Q5" s="14"/>
    </row>
    <row r="6" spans="2:22" s="6" customFormat="1" ht="19.5" customHeight="1">
      <c r="B6" s="8" t="s">
        <v>2</v>
      </c>
      <c r="C6" s="241" t="s">
        <v>29</v>
      </c>
      <c r="D6" s="242"/>
      <c r="E6" s="242"/>
      <c r="F6" s="243"/>
      <c r="G6" s="244"/>
      <c r="H6" s="209" t="s">
        <v>28</v>
      </c>
      <c r="I6" s="210"/>
      <c r="J6" s="210"/>
      <c r="K6" s="211"/>
      <c r="L6" s="212"/>
      <c r="M6" s="209" t="s">
        <v>30</v>
      </c>
      <c r="N6" s="210"/>
      <c r="O6" s="210"/>
      <c r="P6" s="211"/>
      <c r="Q6" s="212"/>
      <c r="R6" s="209" t="s">
        <v>31</v>
      </c>
      <c r="S6" s="210"/>
      <c r="T6" s="210"/>
      <c r="U6" s="211"/>
      <c r="V6" s="212"/>
    </row>
    <row r="7" spans="2:22" s="6" customFormat="1" ht="19.5" customHeight="1">
      <c r="B7" s="9" t="s">
        <v>3</v>
      </c>
      <c r="C7" s="15">
        <f>Speeds!E72</f>
        <v>22.5</v>
      </c>
      <c r="D7" s="193" t="s">
        <v>33</v>
      </c>
      <c r="E7" s="245"/>
      <c r="F7" s="213" t="s">
        <v>34</v>
      </c>
      <c r="G7" s="215" t="s">
        <v>35</v>
      </c>
      <c r="H7" s="15">
        <f>Speeds!E74</f>
        <v>11</v>
      </c>
      <c r="I7" s="193" t="s">
        <v>33</v>
      </c>
      <c r="J7" s="194"/>
      <c r="K7" s="213" t="s">
        <v>34</v>
      </c>
      <c r="L7" s="215" t="s">
        <v>35</v>
      </c>
      <c r="M7" s="15">
        <f>Speeds!E76</f>
        <v>9</v>
      </c>
      <c r="N7" s="193" t="s">
        <v>33</v>
      </c>
      <c r="O7" s="194"/>
      <c r="P7" s="213" t="s">
        <v>34</v>
      </c>
      <c r="Q7" s="215" t="s">
        <v>35</v>
      </c>
      <c r="R7" s="15">
        <f>Speeds!E78</f>
        <v>7.5</v>
      </c>
      <c r="S7" s="193" t="s">
        <v>33</v>
      </c>
      <c r="T7" s="194"/>
      <c r="U7" s="213" t="s">
        <v>34</v>
      </c>
      <c r="V7" s="215" t="s">
        <v>35</v>
      </c>
    </row>
    <row r="8" spans="2:22" s="6" customFormat="1" ht="19.5" customHeight="1">
      <c r="B8" s="9" t="s">
        <v>4</v>
      </c>
      <c r="C8" s="15">
        <f>Speeds!E73</f>
        <v>13.5</v>
      </c>
      <c r="D8" s="203" t="s">
        <v>33</v>
      </c>
      <c r="E8" s="204"/>
      <c r="F8" s="214"/>
      <c r="G8" s="216"/>
      <c r="H8" s="15">
        <f>Speeds!E75</f>
        <v>5.5</v>
      </c>
      <c r="I8" s="205" t="s">
        <v>33</v>
      </c>
      <c r="J8" s="206"/>
      <c r="K8" s="214"/>
      <c r="L8" s="216"/>
      <c r="M8" s="15">
        <f>Speeds!E77</f>
        <v>4.5</v>
      </c>
      <c r="N8" s="205" t="s">
        <v>33</v>
      </c>
      <c r="O8" s="206"/>
      <c r="P8" s="214"/>
      <c r="Q8" s="216"/>
      <c r="R8" s="15">
        <f>Speeds!E79</f>
        <v>4</v>
      </c>
      <c r="S8" s="205" t="s">
        <v>33</v>
      </c>
      <c r="T8" s="206"/>
      <c r="U8" s="214"/>
      <c r="V8" s="216"/>
    </row>
    <row r="9" spans="2:22" s="6" customFormat="1" ht="30" customHeight="1" thickBot="1">
      <c r="B9" s="10" t="s">
        <v>32</v>
      </c>
      <c r="C9" s="23" t="s">
        <v>12</v>
      </c>
      <c r="D9" s="24" t="s">
        <v>13</v>
      </c>
      <c r="E9" s="25" t="s">
        <v>14</v>
      </c>
      <c r="F9" s="246"/>
      <c r="G9" s="247"/>
      <c r="H9" s="23" t="s">
        <v>12</v>
      </c>
      <c r="I9" s="24" t="s">
        <v>13</v>
      </c>
      <c r="J9" s="25" t="s">
        <v>14</v>
      </c>
      <c r="K9" s="246"/>
      <c r="L9" s="247"/>
      <c r="M9" s="23" t="s">
        <v>12</v>
      </c>
      <c r="N9" s="24" t="s">
        <v>13</v>
      </c>
      <c r="O9" s="25" t="s">
        <v>14</v>
      </c>
      <c r="P9" s="246"/>
      <c r="Q9" s="247"/>
      <c r="R9" s="23" t="s">
        <v>12</v>
      </c>
      <c r="S9" s="24" t="s">
        <v>13</v>
      </c>
      <c r="T9" s="25" t="s">
        <v>14</v>
      </c>
      <c r="U9" s="246"/>
      <c r="V9" s="247"/>
    </row>
    <row r="10" spans="2:22" s="6" customFormat="1" ht="19.5" customHeight="1">
      <c r="B10" s="13">
        <v>0.3</v>
      </c>
      <c r="C10" s="26">
        <f>($F10+$G10)*1</f>
        <v>10.8</v>
      </c>
      <c r="D10" s="27">
        <f>($F10+$G10)*2</f>
        <v>21.6</v>
      </c>
      <c r="E10" s="28">
        <f>($F10+$G10)*3</f>
        <v>32.400000000000006</v>
      </c>
      <c r="F10" s="142">
        <f aca="true" t="shared" si="0" ref="F10:F19">B10*$C$7</f>
        <v>6.75</v>
      </c>
      <c r="G10" s="30">
        <f aca="true" t="shared" si="1" ref="G10:G19">B10*$C$8</f>
        <v>4.05</v>
      </c>
      <c r="H10" s="28">
        <f aca="true" t="shared" si="2" ref="H10:H19">(K10+L10)*1</f>
        <v>4.949999999999999</v>
      </c>
      <c r="I10" s="28">
        <f aca="true" t="shared" si="3" ref="I10:I19">(K10+L10)*2</f>
        <v>9.899999999999999</v>
      </c>
      <c r="J10" s="28">
        <f aca="true" t="shared" si="4" ref="J10:J19">(K10+L10)*3</f>
        <v>14.849999999999998</v>
      </c>
      <c r="K10" s="28">
        <f aca="true" t="shared" si="5" ref="K10:K19">B10*$H$7</f>
        <v>3.3</v>
      </c>
      <c r="L10" s="30">
        <f aca="true" t="shared" si="6" ref="L10:L19">B10*$H$8</f>
        <v>1.65</v>
      </c>
      <c r="M10" s="28">
        <f aca="true" t="shared" si="7" ref="M10:M19">(P10+Q10)*1</f>
        <v>4.05</v>
      </c>
      <c r="N10" s="28">
        <f aca="true" t="shared" si="8" ref="N10:N19">(P10+Q10)*2</f>
        <v>8.1</v>
      </c>
      <c r="O10" s="28">
        <f aca="true" t="shared" si="9" ref="O10:O19">(P10+Q10)*3</f>
        <v>12.149999999999999</v>
      </c>
      <c r="P10" s="28">
        <f aca="true" t="shared" si="10" ref="P10:P19">B10*$M$7</f>
        <v>2.6999999999999997</v>
      </c>
      <c r="Q10" s="30">
        <f aca="true" t="shared" si="11" ref="Q10:Q19">B10*$M$8</f>
        <v>1.3499999999999999</v>
      </c>
      <c r="R10" s="28">
        <f aca="true" t="shared" si="12" ref="R10:R19">(U10+V10)*1</f>
        <v>3.45</v>
      </c>
      <c r="S10" s="28">
        <f aca="true" t="shared" si="13" ref="S10:S19">(U10+V10)*2</f>
        <v>6.9</v>
      </c>
      <c r="T10" s="28">
        <f aca="true" t="shared" si="14" ref="T10:T19">(U10+V10)*3</f>
        <v>10.350000000000001</v>
      </c>
      <c r="U10" s="28">
        <f aca="true" t="shared" si="15" ref="U10:U19">B10*$R$7</f>
        <v>2.25</v>
      </c>
      <c r="V10" s="30">
        <f aca="true" t="shared" si="16" ref="V10:V19">B10*$R$8</f>
        <v>1.2</v>
      </c>
    </row>
    <row r="11" spans="2:22" s="6" customFormat="1" ht="19.5" customHeight="1">
      <c r="B11" s="11">
        <v>0.4</v>
      </c>
      <c r="C11" s="31">
        <f aca="true" t="shared" si="17" ref="C11:C19">($F11+$G11)*1</f>
        <v>14.4</v>
      </c>
      <c r="D11" s="32">
        <f aca="true" t="shared" si="18" ref="D11:D19">($F11+$G11)*2</f>
        <v>28.8</v>
      </c>
      <c r="E11" s="32">
        <f aca="true" t="shared" si="19" ref="E11:E19">($F11+$G11)*3</f>
        <v>43.2</v>
      </c>
      <c r="F11" s="32">
        <f t="shared" si="0"/>
        <v>9</v>
      </c>
      <c r="G11" s="33">
        <f t="shared" si="1"/>
        <v>5.4</v>
      </c>
      <c r="H11" s="32">
        <f t="shared" si="2"/>
        <v>6.6000000000000005</v>
      </c>
      <c r="I11" s="32">
        <f t="shared" si="3"/>
        <v>13.200000000000001</v>
      </c>
      <c r="J11" s="32">
        <f t="shared" si="4"/>
        <v>19.8</v>
      </c>
      <c r="K11" s="32">
        <f t="shared" si="5"/>
        <v>4.4</v>
      </c>
      <c r="L11" s="33">
        <f t="shared" si="6"/>
        <v>2.2</v>
      </c>
      <c r="M11" s="32">
        <f t="shared" si="7"/>
        <v>5.4</v>
      </c>
      <c r="N11" s="32">
        <f t="shared" si="8"/>
        <v>10.8</v>
      </c>
      <c r="O11" s="32">
        <f t="shared" si="9"/>
        <v>16.200000000000003</v>
      </c>
      <c r="P11" s="32">
        <f t="shared" si="10"/>
        <v>3.6</v>
      </c>
      <c r="Q11" s="33">
        <f t="shared" si="11"/>
        <v>1.8</v>
      </c>
      <c r="R11" s="32">
        <f t="shared" si="12"/>
        <v>4.6</v>
      </c>
      <c r="S11" s="32">
        <f t="shared" si="13"/>
        <v>9.2</v>
      </c>
      <c r="T11" s="32">
        <f t="shared" si="14"/>
        <v>13.799999999999999</v>
      </c>
      <c r="U11" s="32">
        <f t="shared" si="15"/>
        <v>3</v>
      </c>
      <c r="V11" s="33">
        <f t="shared" si="16"/>
        <v>1.6</v>
      </c>
    </row>
    <row r="12" spans="2:22" s="6" customFormat="1" ht="19.5" customHeight="1">
      <c r="B12" s="11">
        <v>0.5</v>
      </c>
      <c r="C12" s="34">
        <f t="shared" si="17"/>
        <v>18</v>
      </c>
      <c r="D12" s="32">
        <f t="shared" si="18"/>
        <v>36</v>
      </c>
      <c r="E12" s="32">
        <f t="shared" si="19"/>
        <v>54</v>
      </c>
      <c r="F12" s="32">
        <f t="shared" si="0"/>
        <v>11.25</v>
      </c>
      <c r="G12" s="33">
        <f t="shared" si="1"/>
        <v>6.75</v>
      </c>
      <c r="H12" s="32">
        <f t="shared" si="2"/>
        <v>8.25</v>
      </c>
      <c r="I12" s="32">
        <f t="shared" si="3"/>
        <v>16.5</v>
      </c>
      <c r="J12" s="32">
        <f t="shared" si="4"/>
        <v>24.75</v>
      </c>
      <c r="K12" s="32">
        <f t="shared" si="5"/>
        <v>5.5</v>
      </c>
      <c r="L12" s="33">
        <f t="shared" si="6"/>
        <v>2.75</v>
      </c>
      <c r="M12" s="32">
        <f t="shared" si="7"/>
        <v>6.75</v>
      </c>
      <c r="N12" s="32">
        <f t="shared" si="8"/>
        <v>13.5</v>
      </c>
      <c r="O12" s="32">
        <f t="shared" si="9"/>
        <v>20.25</v>
      </c>
      <c r="P12" s="32">
        <f t="shared" si="10"/>
        <v>4.5</v>
      </c>
      <c r="Q12" s="33">
        <f t="shared" si="11"/>
        <v>2.25</v>
      </c>
      <c r="R12" s="32">
        <f t="shared" si="12"/>
        <v>5.75</v>
      </c>
      <c r="S12" s="32">
        <f t="shared" si="13"/>
        <v>11.5</v>
      </c>
      <c r="T12" s="32">
        <f t="shared" si="14"/>
        <v>17.25</v>
      </c>
      <c r="U12" s="32">
        <f t="shared" si="15"/>
        <v>3.75</v>
      </c>
      <c r="V12" s="33">
        <f t="shared" si="16"/>
        <v>2</v>
      </c>
    </row>
    <row r="13" spans="2:22" s="6" customFormat="1" ht="19.5" customHeight="1">
      <c r="B13" s="11">
        <v>0.6</v>
      </c>
      <c r="C13" s="34">
        <f t="shared" si="17"/>
        <v>21.6</v>
      </c>
      <c r="D13" s="32">
        <f t="shared" si="18"/>
        <v>43.2</v>
      </c>
      <c r="E13" s="32">
        <f t="shared" si="19"/>
        <v>64.80000000000001</v>
      </c>
      <c r="F13" s="32">
        <f t="shared" si="0"/>
        <v>13.5</v>
      </c>
      <c r="G13" s="33">
        <f t="shared" si="1"/>
        <v>8.1</v>
      </c>
      <c r="H13" s="32">
        <f t="shared" si="2"/>
        <v>9.899999999999999</v>
      </c>
      <c r="I13" s="39">
        <f t="shared" si="3"/>
        <v>19.799999999999997</v>
      </c>
      <c r="J13" s="32">
        <f t="shared" si="4"/>
        <v>29.699999999999996</v>
      </c>
      <c r="K13" s="32">
        <f t="shared" si="5"/>
        <v>6.6</v>
      </c>
      <c r="L13" s="33">
        <f t="shared" si="6"/>
        <v>3.3</v>
      </c>
      <c r="M13" s="32">
        <f t="shared" si="7"/>
        <v>8.1</v>
      </c>
      <c r="N13" s="32">
        <f t="shared" si="8"/>
        <v>16.2</v>
      </c>
      <c r="O13" s="39">
        <f t="shared" si="9"/>
        <v>24.299999999999997</v>
      </c>
      <c r="P13" s="32">
        <f t="shared" si="10"/>
        <v>5.3999999999999995</v>
      </c>
      <c r="Q13" s="33">
        <f t="shared" si="11"/>
        <v>2.6999999999999997</v>
      </c>
      <c r="R13" s="32">
        <f t="shared" si="12"/>
        <v>6.9</v>
      </c>
      <c r="S13" s="32">
        <f t="shared" si="13"/>
        <v>13.8</v>
      </c>
      <c r="T13" s="39">
        <f t="shared" si="14"/>
        <v>20.700000000000003</v>
      </c>
      <c r="U13" s="32">
        <f t="shared" si="15"/>
        <v>4.5</v>
      </c>
      <c r="V13" s="33">
        <f t="shared" si="16"/>
        <v>2.4</v>
      </c>
    </row>
    <row r="14" spans="2:22" s="6" customFormat="1" ht="19.5" customHeight="1">
      <c r="B14" s="11">
        <v>0.7</v>
      </c>
      <c r="C14" s="34">
        <f t="shared" si="17"/>
        <v>25.199999999999996</v>
      </c>
      <c r="D14" s="32">
        <f t="shared" si="18"/>
        <v>50.39999999999999</v>
      </c>
      <c r="E14" s="32">
        <f t="shared" si="19"/>
        <v>75.6</v>
      </c>
      <c r="F14" s="32">
        <f t="shared" si="0"/>
        <v>15.749999999999998</v>
      </c>
      <c r="G14" s="33">
        <f t="shared" si="1"/>
        <v>9.45</v>
      </c>
      <c r="H14" s="32">
        <f t="shared" si="2"/>
        <v>11.549999999999999</v>
      </c>
      <c r="I14" s="39">
        <f t="shared" si="3"/>
        <v>23.099999999999998</v>
      </c>
      <c r="J14" s="32">
        <f t="shared" si="4"/>
        <v>34.65</v>
      </c>
      <c r="K14" s="32">
        <f t="shared" si="5"/>
        <v>7.699999999999999</v>
      </c>
      <c r="L14" s="33">
        <f t="shared" si="6"/>
        <v>3.8499999999999996</v>
      </c>
      <c r="M14" s="32">
        <f t="shared" si="7"/>
        <v>9.45</v>
      </c>
      <c r="N14" s="32">
        <f t="shared" si="8"/>
        <v>18.9</v>
      </c>
      <c r="O14" s="39">
        <f t="shared" si="9"/>
        <v>28.349999999999998</v>
      </c>
      <c r="P14" s="32">
        <f t="shared" si="10"/>
        <v>6.3</v>
      </c>
      <c r="Q14" s="33">
        <f t="shared" si="11"/>
        <v>3.15</v>
      </c>
      <c r="R14" s="32">
        <f t="shared" si="12"/>
        <v>8.05</v>
      </c>
      <c r="S14" s="32">
        <f t="shared" si="13"/>
        <v>16.1</v>
      </c>
      <c r="T14" s="39">
        <f t="shared" si="14"/>
        <v>24.150000000000002</v>
      </c>
      <c r="U14" s="32">
        <f t="shared" si="15"/>
        <v>5.25</v>
      </c>
      <c r="V14" s="33">
        <f t="shared" si="16"/>
        <v>2.8</v>
      </c>
    </row>
    <row r="15" spans="2:22" s="6" customFormat="1" ht="19.5" customHeight="1">
      <c r="B15" s="11">
        <v>0.8</v>
      </c>
      <c r="C15" s="31">
        <f t="shared" si="17"/>
        <v>28.8</v>
      </c>
      <c r="D15" s="32">
        <f t="shared" si="18"/>
        <v>57.6</v>
      </c>
      <c r="E15" s="35">
        <f t="shared" si="19"/>
        <v>86.4</v>
      </c>
      <c r="F15" s="32">
        <f t="shared" si="0"/>
        <v>18</v>
      </c>
      <c r="G15" s="33">
        <f t="shared" si="1"/>
        <v>10.8</v>
      </c>
      <c r="H15" s="32">
        <f t="shared" si="2"/>
        <v>13.200000000000001</v>
      </c>
      <c r="I15" s="39">
        <f t="shared" si="3"/>
        <v>26.400000000000002</v>
      </c>
      <c r="J15" s="32">
        <f t="shared" si="4"/>
        <v>39.6</v>
      </c>
      <c r="K15" s="32">
        <f t="shared" si="5"/>
        <v>8.8</v>
      </c>
      <c r="L15" s="33">
        <f t="shared" si="6"/>
        <v>4.4</v>
      </c>
      <c r="M15" s="32">
        <f t="shared" si="7"/>
        <v>10.8</v>
      </c>
      <c r="N15" s="39">
        <f t="shared" si="8"/>
        <v>21.6</v>
      </c>
      <c r="O15" s="32">
        <f t="shared" si="9"/>
        <v>32.400000000000006</v>
      </c>
      <c r="P15" s="32">
        <f t="shared" si="10"/>
        <v>7.2</v>
      </c>
      <c r="Q15" s="33">
        <f t="shared" si="11"/>
        <v>3.6</v>
      </c>
      <c r="R15" s="32">
        <f t="shared" si="12"/>
        <v>9.2</v>
      </c>
      <c r="S15" s="32">
        <f t="shared" si="13"/>
        <v>18.4</v>
      </c>
      <c r="T15" s="39">
        <f t="shared" si="14"/>
        <v>27.599999999999998</v>
      </c>
      <c r="U15" s="32">
        <f t="shared" si="15"/>
        <v>6</v>
      </c>
      <c r="V15" s="33">
        <f t="shared" si="16"/>
        <v>3.2</v>
      </c>
    </row>
    <row r="16" spans="2:22" s="6" customFormat="1" ht="19.5" customHeight="1">
      <c r="B16" s="11">
        <v>0.9</v>
      </c>
      <c r="C16" s="31">
        <f t="shared" si="17"/>
        <v>32.4</v>
      </c>
      <c r="D16" s="32">
        <f t="shared" si="18"/>
        <v>64.8</v>
      </c>
      <c r="E16" s="32">
        <f t="shared" si="19"/>
        <v>97.19999999999999</v>
      </c>
      <c r="F16" s="32">
        <f t="shared" si="0"/>
        <v>20.25</v>
      </c>
      <c r="G16" s="33">
        <f t="shared" si="1"/>
        <v>12.15</v>
      </c>
      <c r="H16" s="32">
        <f t="shared" si="2"/>
        <v>14.850000000000001</v>
      </c>
      <c r="I16" s="39">
        <f t="shared" si="3"/>
        <v>29.700000000000003</v>
      </c>
      <c r="J16" s="32">
        <f t="shared" si="4"/>
        <v>44.550000000000004</v>
      </c>
      <c r="K16" s="32">
        <f t="shared" si="5"/>
        <v>9.9</v>
      </c>
      <c r="L16" s="33">
        <f t="shared" si="6"/>
        <v>4.95</v>
      </c>
      <c r="M16" s="32">
        <f t="shared" si="7"/>
        <v>12.149999999999999</v>
      </c>
      <c r="N16" s="32">
        <f t="shared" si="8"/>
        <v>24.299999999999997</v>
      </c>
      <c r="O16" s="32">
        <f t="shared" si="9"/>
        <v>36.449999999999996</v>
      </c>
      <c r="P16" s="32">
        <f t="shared" si="10"/>
        <v>8.1</v>
      </c>
      <c r="Q16" s="33">
        <f t="shared" si="11"/>
        <v>4.05</v>
      </c>
      <c r="R16" s="32">
        <f t="shared" si="12"/>
        <v>10.35</v>
      </c>
      <c r="S16" s="32">
        <f t="shared" si="13"/>
        <v>20.7</v>
      </c>
      <c r="T16" s="39">
        <f t="shared" si="14"/>
        <v>31.049999999999997</v>
      </c>
      <c r="U16" s="32">
        <f t="shared" si="15"/>
        <v>6.75</v>
      </c>
      <c r="V16" s="33">
        <f t="shared" si="16"/>
        <v>3.6</v>
      </c>
    </row>
    <row r="17" spans="2:22" s="6" customFormat="1" ht="19.5" customHeight="1">
      <c r="B17" s="11">
        <v>1</v>
      </c>
      <c r="C17" s="31">
        <f t="shared" si="17"/>
        <v>36</v>
      </c>
      <c r="D17" s="32">
        <f t="shared" si="18"/>
        <v>72</v>
      </c>
      <c r="E17" s="32">
        <f t="shared" si="19"/>
        <v>108</v>
      </c>
      <c r="F17" s="32">
        <f t="shared" si="0"/>
        <v>22.5</v>
      </c>
      <c r="G17" s="33">
        <f t="shared" si="1"/>
        <v>13.5</v>
      </c>
      <c r="H17" s="32">
        <f t="shared" si="2"/>
        <v>16.5</v>
      </c>
      <c r="I17" s="32">
        <f t="shared" si="3"/>
        <v>33</v>
      </c>
      <c r="J17" s="32">
        <f t="shared" si="4"/>
        <v>49.5</v>
      </c>
      <c r="K17" s="32">
        <f t="shared" si="5"/>
        <v>11</v>
      </c>
      <c r="L17" s="33">
        <f t="shared" si="6"/>
        <v>5.5</v>
      </c>
      <c r="M17" s="32">
        <f t="shared" si="7"/>
        <v>13.5</v>
      </c>
      <c r="N17" s="39">
        <f t="shared" si="8"/>
        <v>27</v>
      </c>
      <c r="O17" s="32">
        <f t="shared" si="9"/>
        <v>40.5</v>
      </c>
      <c r="P17" s="32">
        <f t="shared" si="10"/>
        <v>9</v>
      </c>
      <c r="Q17" s="33">
        <f t="shared" si="11"/>
        <v>4.5</v>
      </c>
      <c r="R17" s="32">
        <f t="shared" si="12"/>
        <v>11.5</v>
      </c>
      <c r="S17" s="39">
        <f t="shared" si="13"/>
        <v>23</v>
      </c>
      <c r="T17" s="32">
        <f t="shared" si="14"/>
        <v>34.5</v>
      </c>
      <c r="U17" s="32">
        <f t="shared" si="15"/>
        <v>7.5</v>
      </c>
      <c r="V17" s="33">
        <f t="shared" si="16"/>
        <v>4</v>
      </c>
    </row>
    <row r="18" spans="2:22" s="6" customFormat="1" ht="19.5" customHeight="1">
      <c r="B18" s="11">
        <v>1.1</v>
      </c>
      <c r="C18" s="31">
        <f t="shared" si="17"/>
        <v>39.60000000000001</v>
      </c>
      <c r="D18" s="32">
        <f t="shared" si="18"/>
        <v>79.20000000000002</v>
      </c>
      <c r="E18" s="32">
        <f t="shared" si="19"/>
        <v>118.80000000000003</v>
      </c>
      <c r="F18" s="32">
        <f t="shared" si="0"/>
        <v>24.750000000000004</v>
      </c>
      <c r="G18" s="33">
        <f t="shared" si="1"/>
        <v>14.850000000000001</v>
      </c>
      <c r="H18" s="32">
        <f t="shared" si="2"/>
        <v>18.150000000000002</v>
      </c>
      <c r="I18" s="32">
        <f t="shared" si="3"/>
        <v>36.300000000000004</v>
      </c>
      <c r="J18" s="39">
        <f t="shared" si="4"/>
        <v>54.45</v>
      </c>
      <c r="K18" s="32">
        <f t="shared" si="5"/>
        <v>12.100000000000001</v>
      </c>
      <c r="L18" s="33">
        <f t="shared" si="6"/>
        <v>6.050000000000001</v>
      </c>
      <c r="M18" s="32">
        <f t="shared" si="7"/>
        <v>14.850000000000001</v>
      </c>
      <c r="N18" s="39">
        <f t="shared" si="8"/>
        <v>29.700000000000003</v>
      </c>
      <c r="O18" s="32">
        <f t="shared" si="9"/>
        <v>44.550000000000004</v>
      </c>
      <c r="P18" s="32">
        <f t="shared" si="10"/>
        <v>9.9</v>
      </c>
      <c r="Q18" s="33">
        <f t="shared" si="11"/>
        <v>4.95</v>
      </c>
      <c r="R18" s="32">
        <f t="shared" si="12"/>
        <v>12.65</v>
      </c>
      <c r="S18" s="39">
        <f t="shared" si="13"/>
        <v>25.3</v>
      </c>
      <c r="T18" s="32">
        <f t="shared" si="14"/>
        <v>37.95</v>
      </c>
      <c r="U18" s="32">
        <f t="shared" si="15"/>
        <v>8.25</v>
      </c>
      <c r="V18" s="33">
        <f t="shared" si="16"/>
        <v>4.4</v>
      </c>
    </row>
    <row r="19" spans="2:22" s="6" customFormat="1" ht="19.5" customHeight="1" thickBot="1">
      <c r="B19" s="12">
        <v>1.2</v>
      </c>
      <c r="C19" s="36">
        <f t="shared" si="17"/>
        <v>43.2</v>
      </c>
      <c r="D19" s="37">
        <f t="shared" si="18"/>
        <v>86.4</v>
      </c>
      <c r="E19" s="37">
        <f t="shared" si="19"/>
        <v>129.60000000000002</v>
      </c>
      <c r="F19" s="37">
        <f t="shared" si="0"/>
        <v>27</v>
      </c>
      <c r="G19" s="38">
        <f t="shared" si="1"/>
        <v>16.2</v>
      </c>
      <c r="H19" s="37">
        <f t="shared" si="2"/>
        <v>19.799999999999997</v>
      </c>
      <c r="I19" s="37">
        <f t="shared" si="3"/>
        <v>39.599999999999994</v>
      </c>
      <c r="J19" s="37">
        <f t="shared" si="4"/>
        <v>59.39999999999999</v>
      </c>
      <c r="K19" s="37">
        <f t="shared" si="5"/>
        <v>13.2</v>
      </c>
      <c r="L19" s="38">
        <f t="shared" si="6"/>
        <v>6.6</v>
      </c>
      <c r="M19" s="37">
        <f t="shared" si="7"/>
        <v>16.2</v>
      </c>
      <c r="N19" s="40">
        <f t="shared" si="8"/>
        <v>32.4</v>
      </c>
      <c r="O19" s="37">
        <f t="shared" si="9"/>
        <v>48.599999999999994</v>
      </c>
      <c r="P19" s="37">
        <f t="shared" si="10"/>
        <v>10.799999999999999</v>
      </c>
      <c r="Q19" s="38">
        <f t="shared" si="11"/>
        <v>5.3999999999999995</v>
      </c>
      <c r="R19" s="37">
        <f t="shared" si="12"/>
        <v>13.8</v>
      </c>
      <c r="S19" s="40">
        <f t="shared" si="13"/>
        <v>27.6</v>
      </c>
      <c r="T19" s="37">
        <f t="shared" si="14"/>
        <v>41.400000000000006</v>
      </c>
      <c r="U19" s="37">
        <f t="shared" si="15"/>
        <v>9</v>
      </c>
      <c r="V19" s="38">
        <f t="shared" si="16"/>
        <v>4.8</v>
      </c>
    </row>
    <row r="20" spans="2:22" s="6" customFormat="1" ht="19.5" customHeight="1">
      <c r="B20" s="2"/>
      <c r="C20" s="2"/>
      <c r="D20" s="2"/>
      <c r="E20" s="2"/>
      <c r="F20" s="2"/>
      <c r="G20" s="2"/>
      <c r="H20" s="2"/>
      <c r="I20" s="2"/>
      <c r="J20" s="2"/>
      <c r="K20" s="2"/>
      <c r="L20" s="2"/>
      <c r="M20" s="2"/>
      <c r="N20" s="2"/>
      <c r="O20" s="2"/>
      <c r="P20" s="2"/>
      <c r="Q20" s="2"/>
      <c r="R20" s="2"/>
      <c r="S20" s="2"/>
      <c r="T20" s="2"/>
      <c r="U20" s="2"/>
      <c r="V20" s="7"/>
    </row>
    <row r="21" spans="2:22" s="6" customFormat="1" ht="19.5" customHeight="1">
      <c r="B21" s="2"/>
      <c r="C21" s="2"/>
      <c r="D21" s="2"/>
      <c r="E21" s="2"/>
      <c r="F21" s="2"/>
      <c r="G21" s="2"/>
      <c r="H21" s="2"/>
      <c r="I21" s="2"/>
      <c r="J21" s="2"/>
      <c r="K21" s="2"/>
      <c r="L21" s="2"/>
      <c r="M21" s="2"/>
      <c r="N21" s="2"/>
      <c r="O21" s="2"/>
      <c r="P21" s="2"/>
      <c r="Q21" s="2"/>
      <c r="R21" s="2"/>
      <c r="S21" s="2"/>
      <c r="T21" s="2"/>
      <c r="U21" s="2"/>
      <c r="V21" s="2"/>
    </row>
    <row r="40" spans="2:5" ht="12.75">
      <c r="B40" s="14" t="s">
        <v>98</v>
      </c>
      <c r="C40" s="2">
        <f>H4*0.95</f>
        <v>28.5</v>
      </c>
      <c r="D40" s="2">
        <f>H4*1.05</f>
        <v>31.5</v>
      </c>
      <c r="E40" s="14" t="s">
        <v>97</v>
      </c>
    </row>
  </sheetData>
  <sheetProtection/>
  <mergeCells count="20">
    <mergeCell ref="M6:Q6"/>
    <mergeCell ref="R6:V6"/>
    <mergeCell ref="U7:U9"/>
    <mergeCell ref="Q7:Q9"/>
    <mergeCell ref="V7:V9"/>
    <mergeCell ref="N7:O7"/>
    <mergeCell ref="N8:O8"/>
    <mergeCell ref="S7:T7"/>
    <mergeCell ref="S8:T8"/>
    <mergeCell ref="P7:P9"/>
    <mergeCell ref="D7:E7"/>
    <mergeCell ref="D8:E8"/>
    <mergeCell ref="C6:G6"/>
    <mergeCell ref="H6:L6"/>
    <mergeCell ref="F7:F9"/>
    <mergeCell ref="I8:J8"/>
    <mergeCell ref="G7:G9"/>
    <mergeCell ref="K7:K9"/>
    <mergeCell ref="L7:L9"/>
    <mergeCell ref="I7:J7"/>
  </mergeCells>
  <conditionalFormatting sqref="G10:G19 F19 F10:F17 K10:L19 P10:Q19 U10:V19">
    <cfRule type="cellIs" priority="1" dxfId="2" operator="between" stopIfTrue="1">
      <formula>#REF!</formula>
      <formula>#REF!</formula>
    </cfRule>
  </conditionalFormatting>
  <conditionalFormatting sqref="C10:E19 H10:J19 M10:O19 R10:T19">
    <cfRule type="cellIs" priority="2" dxfId="0" operator="between" stopIfTrue="1">
      <formula>$C$40</formula>
      <formula>$D$40</formula>
    </cfRule>
  </conditionalFormatting>
  <printOptions horizontalCentered="1" verticalCentered="1"/>
  <pageMargins left="0.5905511811023623" right="0.5905511811023623" top="0.5905511811023623" bottom="0.5905511811023623" header="0.5118110236220472" footer="0.5118110236220472"/>
  <pageSetup fitToHeight="1" fitToWidth="1" horizontalDpi="300" verticalDpi="300" orientation="landscape" paperSize="9" scale="92" r:id="rId1"/>
  <headerFooter alignWithMargins="0">
    <oddFooter>&amp;RDCJ November 2009 Version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PIB Designs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Baldwin</dc:creator>
  <cp:keywords/>
  <dc:description/>
  <cp:lastModifiedBy>Dusan Vanicky</cp:lastModifiedBy>
  <cp:lastPrinted>2009-11-24T18:57:12Z</cp:lastPrinted>
  <dcterms:created xsi:type="dcterms:W3CDTF">2009-05-26T20:15:17Z</dcterms:created>
  <dcterms:modified xsi:type="dcterms:W3CDTF">2014-08-25T09:21:45Z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